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465" windowHeight="4575" activeTab="1"/>
  </bookViews>
  <sheets>
    <sheet name="Seuil" sheetId="1" r:id="rId1"/>
    <sheet name="Correction exercice boutin" sheetId="2" r:id="rId2"/>
    <sheet name="Exemple" sheetId="3" r:id="rId3"/>
  </sheets>
  <definedNames/>
  <calcPr fullCalcOnLoad="1"/>
</workbook>
</file>

<file path=xl/sharedStrings.xml><?xml version="1.0" encoding="utf-8"?>
<sst xmlns="http://schemas.openxmlformats.org/spreadsheetml/2006/main" count="121" uniqueCount="80">
  <si>
    <t>valeur</t>
  </si>
  <si>
    <t>pourcentage</t>
  </si>
  <si>
    <t>Chiffre d'affaires</t>
  </si>
  <si>
    <t>charges variables</t>
  </si>
  <si>
    <t xml:space="preserve">                         </t>
  </si>
  <si>
    <t>marge sur coût variable</t>
  </si>
  <si>
    <t>charges fixes</t>
  </si>
  <si>
    <t>résultat</t>
  </si>
  <si>
    <t>seuil de rentabilité</t>
  </si>
  <si>
    <t>francs</t>
  </si>
  <si>
    <t>point mort</t>
  </si>
  <si>
    <t xml:space="preserve">jours      soit   </t>
  </si>
  <si>
    <t>mois</t>
  </si>
  <si>
    <t>Tableau à sélectionner pour la construction du graphique</t>
  </si>
  <si>
    <t>Marge sur coût variable</t>
  </si>
  <si>
    <t>Charges fixes</t>
  </si>
  <si>
    <t>Mode opératoire pour la construction du graphique</t>
  </si>
  <si>
    <t>1°) Prendre l'assistant graphique</t>
  </si>
  <si>
    <r>
      <t>2°) Etape 2/5: cliquer sur</t>
    </r>
    <r>
      <rPr>
        <sz val="12"/>
        <rFont val="Arial"/>
        <family val="0"/>
      </rPr>
      <t xml:space="preserve"> nuages de points</t>
    </r>
  </si>
  <si>
    <t>3°) Etape 3/5; choisir le graphique 6</t>
  </si>
  <si>
    <t>4°) Suivre les étapes normalement</t>
  </si>
  <si>
    <t>5°) Cliquer sur l'icône dessin, choisir la flèche pour indiquer sur le graphique</t>
  </si>
  <si>
    <r>
      <t xml:space="preserve">          </t>
    </r>
    <r>
      <rPr>
        <sz val="12"/>
        <rFont val="Arial"/>
        <family val="2"/>
      </rPr>
      <t>où se situe le seuil de rentabilité.</t>
    </r>
  </si>
  <si>
    <r>
      <t>Remarque</t>
    </r>
    <r>
      <rPr>
        <sz val="12"/>
        <rFont val="Arial"/>
        <family val="2"/>
      </rPr>
      <t>: afin que le seuil de rentabilité apparaisse avec le plus de précision</t>
    </r>
  </si>
  <si>
    <t>possible, choisir, dans le tableau qui permet de tracer le graphique, au moins</t>
  </si>
  <si>
    <t>6 ou 7 valeurs de chiffre d'affaires différentes, d'amplitude inégale.</t>
  </si>
  <si>
    <t>Point mort</t>
  </si>
  <si>
    <t>Seuil de rentabilité</t>
  </si>
  <si>
    <t>2°) Etape 2/5: cliquer sur nuages de points</t>
  </si>
  <si>
    <t xml:space="preserve">          où se situe le seuil de rentabilité.</t>
  </si>
  <si>
    <t>G</t>
  </si>
  <si>
    <t>H</t>
  </si>
  <si>
    <t>I</t>
  </si>
  <si>
    <t>J</t>
  </si>
  <si>
    <t>Charges  Variables Unitaire</t>
  </si>
  <si>
    <t>Charges  Variables Totales</t>
  </si>
  <si>
    <t>TOTAL</t>
  </si>
  <si>
    <t>Charges  Fixes Totales</t>
  </si>
  <si>
    <t>Charges  Fixes Unitaires</t>
  </si>
  <si>
    <t>Tableau Différentiel</t>
  </si>
  <si>
    <t>Durée en jour</t>
  </si>
  <si>
    <t>Quantité vendues / produites :</t>
  </si>
  <si>
    <t>K</t>
  </si>
  <si>
    <t>L</t>
  </si>
  <si>
    <t>M</t>
  </si>
  <si>
    <t>PVHT Unitaire :</t>
  </si>
  <si>
    <t>Chiffre d'affaires :</t>
  </si>
  <si>
    <t>N</t>
  </si>
  <si>
    <t>Amortissement des locaux</t>
  </si>
  <si>
    <t>Prix d'achat d'une voiture</t>
  </si>
  <si>
    <t>Salaires</t>
  </si>
  <si>
    <t>Chauffage, éclairege, entretien</t>
  </si>
  <si>
    <t>Préparation et entretien</t>
  </si>
  <si>
    <t>Commision des vendeurs</t>
  </si>
  <si>
    <t>Assurance</t>
  </si>
  <si>
    <t>Electricité</t>
  </si>
  <si>
    <t>Commission du vendeur</t>
  </si>
  <si>
    <t>Impôts et Taxes</t>
  </si>
  <si>
    <t>Frais financiers</t>
  </si>
  <si>
    <t xml:space="preserve">Cout d'achat des marchandises vendues </t>
  </si>
  <si>
    <t>Dotation aux amortissements</t>
  </si>
  <si>
    <t>Charges sociales du salaire</t>
  </si>
  <si>
    <t>Charges sociales des commissions</t>
  </si>
  <si>
    <t>Salaires des employés</t>
  </si>
  <si>
    <t>Chauffage</t>
  </si>
  <si>
    <t xml:space="preserve">Autres charges de structures diverses </t>
  </si>
  <si>
    <t>Chiffre d'affaires HT  2002 :</t>
  </si>
  <si>
    <t>CA HT  réalisé par les vendeurs</t>
  </si>
  <si>
    <t>Tableau d'analyse différentiel</t>
  </si>
  <si>
    <t xml:space="preserve">Charges  Variables </t>
  </si>
  <si>
    <t xml:space="preserve">Charges  Fixes </t>
  </si>
  <si>
    <t>Valeur</t>
  </si>
  <si>
    <t>Pourcentage</t>
  </si>
  <si>
    <t>Durée en jour :</t>
  </si>
  <si>
    <t>euros</t>
  </si>
  <si>
    <t>Seuil de rentabilité :</t>
  </si>
  <si>
    <t xml:space="preserve">jours      </t>
  </si>
  <si>
    <t>Point mort :</t>
  </si>
  <si>
    <t>Charges variables</t>
  </si>
  <si>
    <t>Résultat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</si>
</sst>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  <numFmt numFmtId="174" formatCode="_-* #,##0.00\ [$€]_-;\-* #,##0.00\ [$€]_-;_-* &quot;-&quot;??\ [$€]_-;_-@_-"/>
    <numFmt numFmtId="175" formatCode="_-* #,##0.00\ [$€-81D]_-;\-* #,##0.00\ [$€-81D]_-;_-* &quot;-&quot;??\ [$€-81D]_-;_-@_-"/>
    <numFmt numFmtId="176" formatCode="#,##0.00\ &quot;€&quot;"/>
    <numFmt numFmtId="177" formatCode="#,##0.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Book Antiqua"/>
      <family val="1"/>
    </font>
    <font>
      <b/>
      <sz val="14"/>
      <name val="Book Antiqua"/>
      <family val="1"/>
    </font>
    <font>
      <b/>
      <sz val="14"/>
      <color indexed="9"/>
      <name val="Book Antiqua"/>
      <family val="1"/>
    </font>
    <font>
      <b/>
      <sz val="10"/>
      <color indexed="14"/>
      <name val="Arial"/>
      <family val="0"/>
    </font>
    <font>
      <sz val="12"/>
      <name val="Book Antiqua"/>
      <family val="1"/>
    </font>
    <font>
      <sz val="12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0"/>
    </font>
    <font>
      <u val="single"/>
      <sz val="12"/>
      <name val="Arial"/>
      <family val="2"/>
    </font>
    <font>
      <b/>
      <sz val="12"/>
      <color indexed="9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2" fontId="6" fillId="0" borderId="0" xfId="0" applyNumberFormat="1" applyFont="1" applyFill="1" applyAlignment="1">
      <alignment/>
    </xf>
    <xf numFmtId="0" fontId="4" fillId="0" borderId="0" xfId="0" applyFont="1" applyAlignment="1">
      <alignment horizontal="centerContinuous"/>
    </xf>
    <xf numFmtId="2" fontId="5" fillId="2" borderId="2" xfId="0" applyNumberFormat="1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9" fillId="0" borderId="0" xfId="0" applyFont="1" applyAlignment="1">
      <alignment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12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9" fillId="0" borderId="7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3" fillId="0" borderId="0" xfId="0" applyFont="1" applyAlignment="1">
      <alignment/>
    </xf>
    <xf numFmtId="0" fontId="8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9" fillId="0" borderId="0" xfId="0" applyFont="1" applyAlignment="1" applyProtection="1">
      <alignment/>
      <protection/>
    </xf>
    <xf numFmtId="0" fontId="9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2" fontId="12" fillId="2" borderId="2" xfId="0" applyNumberFormat="1" applyFont="1" applyFill="1" applyBorder="1" applyAlignment="1">
      <alignment/>
    </xf>
    <xf numFmtId="0" fontId="9" fillId="2" borderId="3" xfId="0" applyFont="1" applyFill="1" applyBorder="1" applyAlignment="1">
      <alignment/>
    </xf>
    <xf numFmtId="2" fontId="14" fillId="0" borderId="0" xfId="0" applyNumberFormat="1" applyFont="1" applyFill="1" applyAlignment="1">
      <alignment/>
    </xf>
    <xf numFmtId="1" fontId="12" fillId="2" borderId="2" xfId="0" applyNumberFormat="1" applyFont="1" applyFill="1" applyBorder="1" applyAlignment="1">
      <alignment/>
    </xf>
    <xf numFmtId="0" fontId="9" fillId="2" borderId="15" xfId="0" applyFont="1" applyFill="1" applyBorder="1" applyAlignment="1">
      <alignment horizontal="left"/>
    </xf>
    <xf numFmtId="172" fontId="9" fillId="2" borderId="15" xfId="0" applyNumberFormat="1" applyFont="1" applyFill="1" applyBorder="1" applyAlignment="1">
      <alignment/>
    </xf>
    <xf numFmtId="0" fontId="9" fillId="0" borderId="12" xfId="0" applyFont="1" applyBorder="1" applyAlignment="1">
      <alignment horizontal="centerContinuous"/>
    </xf>
    <xf numFmtId="0" fontId="9" fillId="0" borderId="13" xfId="0" applyFont="1" applyBorder="1" applyAlignment="1">
      <alignment horizontal="centerContinuous"/>
    </xf>
    <xf numFmtId="0" fontId="12" fillId="0" borderId="4" xfId="0" applyFont="1" applyBorder="1" applyAlignment="1">
      <alignment horizontal="centerContinuous"/>
    </xf>
    <xf numFmtId="0" fontId="12" fillId="0" borderId="5" xfId="0" applyFont="1" applyBorder="1" applyAlignment="1">
      <alignment horizontal="centerContinuous"/>
    </xf>
    <xf numFmtId="0" fontId="9" fillId="0" borderId="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12" fillId="0" borderId="12" xfId="0" applyFont="1" applyBorder="1" applyAlignment="1">
      <alignment horizontal="centerContinuous"/>
    </xf>
    <xf numFmtId="0" fontId="12" fillId="0" borderId="13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9" fillId="2" borderId="15" xfId="0" applyFont="1" applyFill="1" applyBorder="1" applyAlignment="1">
      <alignment horizontal="centerContinuous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vertical="center"/>
    </xf>
    <xf numFmtId="174" fontId="9" fillId="0" borderId="0" xfId="15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174" fontId="9" fillId="0" borderId="1" xfId="15" applyFont="1" applyBorder="1" applyAlignment="1">
      <alignment vertical="center"/>
    </xf>
    <xf numFmtId="174" fontId="9" fillId="0" borderId="1" xfId="15" applyFont="1" applyBorder="1" applyAlignment="1">
      <alignment/>
    </xf>
    <xf numFmtId="174" fontId="12" fillId="0" borderId="1" xfId="15" applyFont="1" applyBorder="1" applyAlignment="1">
      <alignment/>
    </xf>
    <xf numFmtId="172" fontId="9" fillId="0" borderId="1" xfId="15" applyNumberFormat="1" applyFont="1" applyBorder="1" applyAlignment="1">
      <alignment/>
    </xf>
    <xf numFmtId="10" fontId="9" fillId="0" borderId="1" xfId="15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Border="1" applyAlignment="1">
      <alignment vertical="center" wrapText="1"/>
    </xf>
    <xf numFmtId="174" fontId="12" fillId="0" borderId="1" xfId="15" applyFont="1" applyBorder="1" applyAlignment="1">
      <alignment vertical="center"/>
    </xf>
    <xf numFmtId="0" fontId="12" fillId="0" borderId="12" xfId="0" applyFont="1" applyBorder="1" applyAlignment="1">
      <alignment horizontal="centerContinuous" vertical="center"/>
    </xf>
    <xf numFmtId="0" fontId="12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Continuous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14" fillId="0" borderId="0" xfId="0" applyNumberFormat="1" applyFont="1" applyFill="1" applyAlignment="1">
      <alignment vertical="center"/>
    </xf>
    <xf numFmtId="0" fontId="9" fillId="0" borderId="12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12" fillId="0" borderId="0" xfId="0" applyFont="1" applyAlignment="1">
      <alignment vertical="center"/>
    </xf>
    <xf numFmtId="176" fontId="12" fillId="0" borderId="0" xfId="0" applyNumberFormat="1" applyFont="1" applyBorder="1" applyAlignment="1">
      <alignment vertical="center"/>
    </xf>
    <xf numFmtId="176" fontId="12" fillId="0" borderId="0" xfId="0" applyNumberFormat="1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172" fontId="9" fillId="0" borderId="1" xfId="15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3" fontId="9" fillId="0" borderId="1" xfId="15" applyNumberFormat="1" applyFont="1" applyBorder="1" applyAlignment="1">
      <alignment horizontal="center" vertical="center"/>
    </xf>
    <xf numFmtId="0" fontId="9" fillId="3" borderId="3" xfId="0" applyFont="1" applyFill="1" applyBorder="1" applyAlignment="1">
      <alignment vertical="center"/>
    </xf>
    <xf numFmtId="1" fontId="5" fillId="3" borderId="2" xfId="0" applyNumberFormat="1" applyFont="1" applyFill="1" applyBorder="1" applyAlignment="1">
      <alignment/>
    </xf>
    <xf numFmtId="0" fontId="4" fillId="3" borderId="15" xfId="0" applyFont="1" applyFill="1" applyBorder="1" applyAlignment="1">
      <alignment horizontal="left"/>
    </xf>
    <xf numFmtId="172" fontId="4" fillId="3" borderId="15" xfId="0" applyNumberFormat="1" applyFont="1" applyFill="1" applyBorder="1" applyAlignment="1">
      <alignment/>
    </xf>
    <xf numFmtId="0" fontId="4" fillId="3" borderId="3" xfId="0" applyFont="1" applyFill="1" applyBorder="1" applyAlignment="1">
      <alignment horizontal="centerContinuous"/>
    </xf>
    <xf numFmtId="1" fontId="12" fillId="3" borderId="4" xfId="0" applyNumberFormat="1" applyFont="1" applyFill="1" applyBorder="1" applyAlignment="1">
      <alignment vertical="center"/>
    </xf>
    <xf numFmtId="0" fontId="9" fillId="3" borderId="6" xfId="0" applyFont="1" applyFill="1" applyBorder="1" applyAlignment="1">
      <alignment horizontal="left" vertical="center"/>
    </xf>
    <xf numFmtId="172" fontId="12" fillId="3" borderId="9" xfId="0" applyNumberFormat="1" applyFont="1" applyFill="1" applyBorder="1" applyAlignment="1">
      <alignment horizontal="right" vertical="center"/>
    </xf>
    <xf numFmtId="0" fontId="9" fillId="3" borderId="11" xfId="0" applyFont="1" applyFill="1" applyBorder="1" applyAlignment="1">
      <alignment vertical="center"/>
    </xf>
    <xf numFmtId="4" fontId="12" fillId="3" borderId="2" xfId="0" applyNumberFormat="1" applyFont="1" applyFill="1" applyBorder="1" applyAlignment="1">
      <alignment vertical="center"/>
    </xf>
    <xf numFmtId="0" fontId="9" fillId="0" borderId="0" xfId="0" applyFont="1" applyAlignment="1" applyProtection="1">
      <alignment horizontal="center" vertical="center"/>
      <protection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Détermination du seuil de rentabilité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6175"/>
          <c:w val="0.80325"/>
          <c:h val="0.698"/>
        </c:manualLayout>
      </c:layout>
      <c:scatterChart>
        <c:scatterStyle val="smooth"/>
        <c:varyColors val="0"/>
        <c:ser>
          <c:idx val="0"/>
          <c:order val="0"/>
          <c:tx>
            <c:strRef>
              <c:f>Seuil!$A$26</c:f>
              <c:strCache>
                <c:ptCount val="1"/>
                <c:pt idx="0">
                  <c:v>Marge sur coût variable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Seuil!$B$25:$E$25</c:f>
              <c:numCache/>
            </c:numRef>
          </c:xVal>
          <c:yVal>
            <c:numRef>
              <c:f>Seuil!$B$26:$E$26</c:f>
              <c:numCache/>
            </c:numRef>
          </c:yVal>
          <c:smooth val="1"/>
        </c:ser>
        <c:ser>
          <c:idx val="1"/>
          <c:order val="1"/>
          <c:tx>
            <c:strRef>
              <c:f>Seuil!$A$27</c:f>
              <c:strCache>
                <c:ptCount val="1"/>
                <c:pt idx="0">
                  <c:v>Charges fixes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Seuil!$B$25:$E$25</c:f>
              <c:numCache/>
            </c:numRef>
          </c:xVal>
          <c:yVal>
            <c:numRef>
              <c:f>Seuil!$B$27:$E$27</c:f>
              <c:numCache/>
            </c:numRef>
          </c:yVal>
          <c:smooth val="1"/>
        </c:ser>
        <c:axId val="61139165"/>
        <c:axId val="13381574"/>
      </c:scatterChart>
      <c:valAx>
        <c:axId val="61139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Chiffre d'affaires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381574"/>
        <c:crosses val="autoZero"/>
        <c:crossBetween val="midCat"/>
        <c:dispUnits/>
      </c:valAx>
      <c:valAx>
        <c:axId val="13381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Coûts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139165"/>
        <c:crosses val="autoZero"/>
        <c:crossBetween val="midCat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Détermination du seuil de rentabilité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435"/>
          <c:w val="0.84925"/>
          <c:h val="0.736"/>
        </c:manualLayout>
      </c:layout>
      <c:scatterChart>
        <c:scatterStyle val="smooth"/>
        <c:varyColors val="0"/>
        <c:ser>
          <c:idx val="0"/>
          <c:order val="0"/>
          <c:tx>
            <c:strRef>
              <c:f>'Correction exercice boutin'!$A$34</c:f>
              <c:strCache>
                <c:ptCount val="1"/>
                <c:pt idx="0">
                  <c:v>Marge sur coût variable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'Correction exercice boutin'!$B$33:$D$33</c:f>
              <c:numCache/>
            </c:numRef>
          </c:xVal>
          <c:yVal>
            <c:numRef>
              <c:f>'Correction exercice boutin'!$B$34:$D$34</c:f>
              <c:numCache>
                <c:ptCount val="3"/>
                <c:pt idx="0">
                  <c:v>0</c:v>
                </c:pt>
                <c:pt idx="1">
                  <c:v>75039.99999999999</c:v>
                </c:pt>
                <c:pt idx="2">
                  <c:v>150079.99999999997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'Correction exercice boutin'!$A$35</c:f>
              <c:strCache>
                <c:ptCount val="1"/>
                <c:pt idx="0">
                  <c:v>Charges fixes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'Correction exercice boutin'!$B$33:$D$33</c:f>
              <c:numCache/>
            </c:numRef>
          </c:xVal>
          <c:yVal>
            <c:numRef>
              <c:f>'Correction exercice boutin'!$B$35:$D$35</c:f>
              <c:numCache/>
            </c:numRef>
          </c:yVal>
          <c:smooth val="1"/>
        </c:ser>
        <c:axId val="53325303"/>
        <c:axId val="10165680"/>
      </c:scatterChart>
      <c:valAx>
        <c:axId val="53325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Chiffre d'affaires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165680"/>
        <c:crosses val="autoZero"/>
        <c:crossBetween val="midCat"/>
        <c:dispUnits/>
      </c:valAx>
      <c:valAx>
        <c:axId val="101656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Coûts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325303"/>
        <c:crosses val="autoZero"/>
        <c:crossBetween val="midCat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Détermination du seuil de rentabilité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4325"/>
          <c:w val="0.842"/>
          <c:h val="0.736"/>
        </c:manualLayout>
      </c:layout>
      <c:scatterChart>
        <c:scatterStyle val="smooth"/>
        <c:varyColors val="0"/>
        <c:ser>
          <c:idx val="0"/>
          <c:order val="0"/>
          <c:tx>
            <c:strRef>
              <c:f>Exemple!$A$46</c:f>
              <c:strCache>
                <c:ptCount val="1"/>
                <c:pt idx="0">
                  <c:v>Marge sur coût variable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Exemple!$B$45:$E$45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Exemple!$B$46:$E$46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Exemple!$A$47</c:f>
              <c:strCache>
                <c:ptCount val="1"/>
                <c:pt idx="0">
                  <c:v>Charges fixes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Exemple!$B$45:$E$45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Exemple!$B$47:$E$47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1"/>
        </c:ser>
        <c:axId val="24382257"/>
        <c:axId val="18113722"/>
      </c:scatterChart>
      <c:valAx>
        <c:axId val="243822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Chiffre d'affaires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113722"/>
        <c:crosses val="autoZero"/>
        <c:crossBetween val="midCat"/>
        <c:dispUnits/>
      </c:valAx>
      <c:valAx>
        <c:axId val="181137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Coûts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382257"/>
        <c:crosses val="autoZero"/>
        <c:crossBetween val="midCat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733425</xdr:colOff>
      <xdr:row>2</xdr:row>
      <xdr:rowOff>76200</xdr:rowOff>
    </xdr:from>
    <xdr:to>
      <xdr:col>3</xdr:col>
      <xdr:colOff>733425</xdr:colOff>
      <xdr:row>2</xdr:row>
      <xdr:rowOff>114300</xdr:rowOff>
    </xdr:to>
    <xdr:sp>
      <xdr:nvSpPr>
        <xdr:cNvPr id="1" name="Line 8"/>
        <xdr:cNvSpPr>
          <a:spLocks/>
        </xdr:cNvSpPr>
      </xdr:nvSpPr>
      <xdr:spPr>
        <a:xfrm flipV="1">
          <a:off x="5010150" y="552450"/>
          <a:ext cx="0" cy="3810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733425</xdr:colOff>
      <xdr:row>3</xdr:row>
      <xdr:rowOff>76200</xdr:rowOff>
    </xdr:from>
    <xdr:to>
      <xdr:col>3</xdr:col>
      <xdr:colOff>733425</xdr:colOff>
      <xdr:row>3</xdr:row>
      <xdr:rowOff>114300</xdr:rowOff>
    </xdr:to>
    <xdr:sp>
      <xdr:nvSpPr>
        <xdr:cNvPr id="2" name="Line 16"/>
        <xdr:cNvSpPr>
          <a:spLocks/>
        </xdr:cNvSpPr>
      </xdr:nvSpPr>
      <xdr:spPr>
        <a:xfrm flipV="1">
          <a:off x="5010150" y="790575"/>
          <a:ext cx="0" cy="3810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733425</xdr:colOff>
      <xdr:row>4</xdr:row>
      <xdr:rowOff>0</xdr:rowOff>
    </xdr:from>
    <xdr:to>
      <xdr:col>3</xdr:col>
      <xdr:colOff>733425</xdr:colOff>
      <xdr:row>4</xdr:row>
      <xdr:rowOff>0</xdr:rowOff>
    </xdr:to>
    <xdr:sp>
      <xdr:nvSpPr>
        <xdr:cNvPr id="3" name="Line 17"/>
        <xdr:cNvSpPr>
          <a:spLocks/>
        </xdr:cNvSpPr>
      </xdr:nvSpPr>
      <xdr:spPr>
        <a:xfrm flipV="1">
          <a:off x="5010150" y="9525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733425</xdr:colOff>
      <xdr:row>4</xdr:row>
      <xdr:rowOff>0</xdr:rowOff>
    </xdr:from>
    <xdr:to>
      <xdr:col>3</xdr:col>
      <xdr:colOff>733425</xdr:colOff>
      <xdr:row>4</xdr:row>
      <xdr:rowOff>0</xdr:rowOff>
    </xdr:to>
    <xdr:sp>
      <xdr:nvSpPr>
        <xdr:cNvPr id="4" name="Line 18"/>
        <xdr:cNvSpPr>
          <a:spLocks/>
        </xdr:cNvSpPr>
      </xdr:nvSpPr>
      <xdr:spPr>
        <a:xfrm flipV="1">
          <a:off x="5010150" y="9525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733425</xdr:colOff>
      <xdr:row>4</xdr:row>
      <xdr:rowOff>0</xdr:rowOff>
    </xdr:from>
    <xdr:to>
      <xdr:col>3</xdr:col>
      <xdr:colOff>733425</xdr:colOff>
      <xdr:row>4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5010150" y="9525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733425</xdr:colOff>
      <xdr:row>4</xdr:row>
      <xdr:rowOff>0</xdr:rowOff>
    </xdr:from>
    <xdr:to>
      <xdr:col>3</xdr:col>
      <xdr:colOff>733425</xdr:colOff>
      <xdr:row>4</xdr:row>
      <xdr:rowOff>0</xdr:rowOff>
    </xdr:to>
    <xdr:sp>
      <xdr:nvSpPr>
        <xdr:cNvPr id="6" name="Line 21"/>
        <xdr:cNvSpPr>
          <a:spLocks/>
        </xdr:cNvSpPr>
      </xdr:nvSpPr>
      <xdr:spPr>
        <a:xfrm flipV="1">
          <a:off x="5010150" y="952500"/>
          <a:ext cx="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733425</xdr:colOff>
      <xdr:row>4</xdr:row>
      <xdr:rowOff>0</xdr:rowOff>
    </xdr:from>
    <xdr:to>
      <xdr:col>3</xdr:col>
      <xdr:colOff>733425</xdr:colOff>
      <xdr:row>4</xdr:row>
      <xdr:rowOff>0</xdr:rowOff>
    </xdr:to>
    <xdr:sp>
      <xdr:nvSpPr>
        <xdr:cNvPr id="7" name="Line 22"/>
        <xdr:cNvSpPr>
          <a:spLocks/>
        </xdr:cNvSpPr>
      </xdr:nvSpPr>
      <xdr:spPr>
        <a:xfrm flipV="1">
          <a:off x="5010150" y="952500"/>
          <a:ext cx="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733425</xdr:colOff>
      <xdr:row>4</xdr:row>
      <xdr:rowOff>0</xdr:rowOff>
    </xdr:from>
    <xdr:to>
      <xdr:col>3</xdr:col>
      <xdr:colOff>733425</xdr:colOff>
      <xdr:row>4</xdr:row>
      <xdr:rowOff>0</xdr:rowOff>
    </xdr:to>
    <xdr:sp>
      <xdr:nvSpPr>
        <xdr:cNvPr id="8" name="Line 23"/>
        <xdr:cNvSpPr>
          <a:spLocks/>
        </xdr:cNvSpPr>
      </xdr:nvSpPr>
      <xdr:spPr>
        <a:xfrm flipV="1">
          <a:off x="5010150" y="952500"/>
          <a:ext cx="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733425</xdr:colOff>
      <xdr:row>3</xdr:row>
      <xdr:rowOff>76200</xdr:rowOff>
    </xdr:from>
    <xdr:to>
      <xdr:col>3</xdr:col>
      <xdr:colOff>733425</xdr:colOff>
      <xdr:row>3</xdr:row>
      <xdr:rowOff>114300</xdr:rowOff>
    </xdr:to>
    <xdr:sp>
      <xdr:nvSpPr>
        <xdr:cNvPr id="9" name="Line 25"/>
        <xdr:cNvSpPr>
          <a:spLocks/>
        </xdr:cNvSpPr>
      </xdr:nvSpPr>
      <xdr:spPr>
        <a:xfrm flipV="1">
          <a:off x="5010150" y="790575"/>
          <a:ext cx="0" cy="3810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733425</xdr:colOff>
      <xdr:row>4</xdr:row>
      <xdr:rowOff>0</xdr:rowOff>
    </xdr:from>
    <xdr:to>
      <xdr:col>3</xdr:col>
      <xdr:colOff>733425</xdr:colOff>
      <xdr:row>4</xdr:row>
      <xdr:rowOff>0</xdr:rowOff>
    </xdr:to>
    <xdr:sp>
      <xdr:nvSpPr>
        <xdr:cNvPr id="10" name="Line 26"/>
        <xdr:cNvSpPr>
          <a:spLocks/>
        </xdr:cNvSpPr>
      </xdr:nvSpPr>
      <xdr:spPr>
        <a:xfrm flipV="1">
          <a:off x="5010150" y="9525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733425</xdr:colOff>
      <xdr:row>4</xdr:row>
      <xdr:rowOff>0</xdr:rowOff>
    </xdr:from>
    <xdr:to>
      <xdr:col>3</xdr:col>
      <xdr:colOff>733425</xdr:colOff>
      <xdr:row>4</xdr:row>
      <xdr:rowOff>0</xdr:rowOff>
    </xdr:to>
    <xdr:sp>
      <xdr:nvSpPr>
        <xdr:cNvPr id="11" name="Line 27"/>
        <xdr:cNvSpPr>
          <a:spLocks/>
        </xdr:cNvSpPr>
      </xdr:nvSpPr>
      <xdr:spPr>
        <a:xfrm flipV="1">
          <a:off x="5010150" y="952500"/>
          <a:ext cx="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733425</xdr:colOff>
      <xdr:row>4</xdr:row>
      <xdr:rowOff>0</xdr:rowOff>
    </xdr:from>
    <xdr:to>
      <xdr:col>3</xdr:col>
      <xdr:colOff>733425</xdr:colOff>
      <xdr:row>4</xdr:row>
      <xdr:rowOff>0</xdr:rowOff>
    </xdr:to>
    <xdr:sp>
      <xdr:nvSpPr>
        <xdr:cNvPr id="12" name="Line 28"/>
        <xdr:cNvSpPr>
          <a:spLocks/>
        </xdr:cNvSpPr>
      </xdr:nvSpPr>
      <xdr:spPr>
        <a:xfrm flipV="1">
          <a:off x="5010150" y="9525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1</xdr:row>
      <xdr:rowOff>9525</xdr:rowOff>
    </xdr:from>
    <xdr:to>
      <xdr:col>4</xdr:col>
      <xdr:colOff>676275</xdr:colOff>
      <xdr:row>1</xdr:row>
      <xdr:rowOff>200025</xdr:rowOff>
    </xdr:to>
    <xdr:sp>
      <xdr:nvSpPr>
        <xdr:cNvPr id="13" name="Texte 29"/>
        <xdr:cNvSpPr txBox="1">
          <a:spLocks noChangeArrowheads="1"/>
        </xdr:cNvSpPr>
      </xdr:nvSpPr>
      <xdr:spPr>
        <a:xfrm>
          <a:off x="4772025" y="247650"/>
          <a:ext cx="942975" cy="190500"/>
        </a:xfrm>
        <a:prstGeom prst="rect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=B3/B3*100</a:t>
          </a:r>
        </a:p>
      </xdr:txBody>
    </xdr:sp>
    <xdr:clientData/>
  </xdr:twoCellAnchor>
  <xdr:twoCellAnchor>
    <xdr:from>
      <xdr:col>3</xdr:col>
      <xdr:colOff>485775</xdr:colOff>
      <xdr:row>2</xdr:row>
      <xdr:rowOff>104775</xdr:rowOff>
    </xdr:from>
    <xdr:to>
      <xdr:col>4</xdr:col>
      <xdr:colOff>609600</xdr:colOff>
      <xdr:row>3</xdr:row>
      <xdr:rowOff>57150</xdr:rowOff>
    </xdr:to>
    <xdr:sp>
      <xdr:nvSpPr>
        <xdr:cNvPr id="14" name="Texte 31"/>
        <xdr:cNvSpPr txBox="1">
          <a:spLocks noChangeArrowheads="1"/>
        </xdr:cNvSpPr>
      </xdr:nvSpPr>
      <xdr:spPr>
        <a:xfrm>
          <a:off x="4762500" y="581025"/>
          <a:ext cx="885825" cy="190500"/>
        </a:xfrm>
        <a:prstGeom prst="rect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=B4/B3*100</a:t>
          </a:r>
        </a:p>
      </xdr:txBody>
    </xdr:sp>
    <xdr:clientData/>
  </xdr:twoCellAnchor>
  <xdr:twoCellAnchor>
    <xdr:from>
      <xdr:col>3</xdr:col>
      <xdr:colOff>495300</xdr:colOff>
      <xdr:row>4</xdr:row>
      <xdr:rowOff>28575</xdr:rowOff>
    </xdr:from>
    <xdr:to>
      <xdr:col>4</xdr:col>
      <xdr:colOff>409575</xdr:colOff>
      <xdr:row>4</xdr:row>
      <xdr:rowOff>228600</xdr:rowOff>
    </xdr:to>
    <xdr:sp>
      <xdr:nvSpPr>
        <xdr:cNvPr id="15" name="Texte 33"/>
        <xdr:cNvSpPr txBox="1">
          <a:spLocks noChangeArrowheads="1"/>
        </xdr:cNvSpPr>
      </xdr:nvSpPr>
      <xdr:spPr>
        <a:xfrm>
          <a:off x="4772025" y="981075"/>
          <a:ext cx="676275" cy="200025"/>
        </a:xfrm>
        <a:prstGeom prst="rect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=C3-C4</a:t>
          </a:r>
        </a:p>
      </xdr:txBody>
    </xdr:sp>
    <xdr:clientData/>
  </xdr:twoCellAnchor>
  <xdr:twoCellAnchor>
    <xdr:from>
      <xdr:col>3</xdr:col>
      <xdr:colOff>438150</xdr:colOff>
      <xdr:row>5</xdr:row>
      <xdr:rowOff>95250</xdr:rowOff>
    </xdr:from>
    <xdr:to>
      <xdr:col>4</xdr:col>
      <xdr:colOff>581025</xdr:colOff>
      <xdr:row>6</xdr:row>
      <xdr:rowOff>38100</xdr:rowOff>
    </xdr:to>
    <xdr:sp>
      <xdr:nvSpPr>
        <xdr:cNvPr id="16" name="Texte 35"/>
        <xdr:cNvSpPr txBox="1">
          <a:spLocks noChangeArrowheads="1"/>
        </xdr:cNvSpPr>
      </xdr:nvSpPr>
      <xdr:spPr>
        <a:xfrm>
          <a:off x="4714875" y="1285875"/>
          <a:ext cx="904875" cy="180975"/>
        </a:xfrm>
        <a:prstGeom prst="rect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=B6/B3*100</a:t>
          </a:r>
        </a:p>
      </xdr:txBody>
    </xdr:sp>
    <xdr:clientData/>
  </xdr:twoCellAnchor>
  <xdr:twoCellAnchor>
    <xdr:from>
      <xdr:col>3</xdr:col>
      <xdr:colOff>476250</xdr:colOff>
      <xdr:row>7</xdr:row>
      <xdr:rowOff>161925</xdr:rowOff>
    </xdr:from>
    <xdr:to>
      <xdr:col>4</xdr:col>
      <xdr:colOff>419100</xdr:colOff>
      <xdr:row>8</xdr:row>
      <xdr:rowOff>123825</xdr:rowOff>
    </xdr:to>
    <xdr:sp>
      <xdr:nvSpPr>
        <xdr:cNvPr id="17" name="Texte 37"/>
        <xdr:cNvSpPr txBox="1">
          <a:spLocks noChangeArrowheads="1"/>
        </xdr:cNvSpPr>
      </xdr:nvSpPr>
      <xdr:spPr>
        <a:xfrm>
          <a:off x="4752975" y="1828800"/>
          <a:ext cx="704850" cy="200025"/>
        </a:xfrm>
        <a:prstGeom prst="rect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=C5 -C6</a:t>
          </a:r>
        </a:p>
      </xdr:txBody>
    </xdr:sp>
    <xdr:clientData/>
  </xdr:twoCellAnchor>
  <xdr:twoCellAnchor>
    <xdr:from>
      <xdr:col>1</xdr:col>
      <xdr:colOff>981075</xdr:colOff>
      <xdr:row>8</xdr:row>
      <xdr:rowOff>161925</xdr:rowOff>
    </xdr:from>
    <xdr:to>
      <xdr:col>2</xdr:col>
      <xdr:colOff>733425</xdr:colOff>
      <xdr:row>9</xdr:row>
      <xdr:rowOff>104775</xdr:rowOff>
    </xdr:to>
    <xdr:sp>
      <xdr:nvSpPr>
        <xdr:cNvPr id="18" name="Texte 39"/>
        <xdr:cNvSpPr txBox="1">
          <a:spLocks noChangeArrowheads="1"/>
        </xdr:cNvSpPr>
      </xdr:nvSpPr>
      <xdr:spPr>
        <a:xfrm>
          <a:off x="3095625" y="2066925"/>
          <a:ext cx="781050" cy="180975"/>
        </a:xfrm>
        <a:prstGeom prst="rect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=B3*B6/B5</a:t>
          </a:r>
        </a:p>
      </xdr:txBody>
    </xdr:sp>
    <xdr:clientData/>
  </xdr:twoCellAnchor>
  <xdr:twoCellAnchor>
    <xdr:from>
      <xdr:col>1</xdr:col>
      <xdr:colOff>581025</xdr:colOff>
      <xdr:row>9</xdr:row>
      <xdr:rowOff>85725</xdr:rowOff>
    </xdr:from>
    <xdr:to>
      <xdr:col>1</xdr:col>
      <xdr:colOff>981075</xdr:colOff>
      <xdr:row>11</xdr:row>
      <xdr:rowOff>123825</xdr:rowOff>
    </xdr:to>
    <xdr:sp>
      <xdr:nvSpPr>
        <xdr:cNvPr id="19" name="Line 40"/>
        <xdr:cNvSpPr>
          <a:spLocks/>
        </xdr:cNvSpPr>
      </xdr:nvSpPr>
      <xdr:spPr>
        <a:xfrm flipH="1">
          <a:off x="2695575" y="2228850"/>
          <a:ext cx="400050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1000125</xdr:colOff>
      <xdr:row>14</xdr:row>
      <xdr:rowOff>142875</xdr:rowOff>
    </xdr:from>
    <xdr:to>
      <xdr:col>2</xdr:col>
      <xdr:colOff>1019175</xdr:colOff>
      <xdr:row>15</xdr:row>
      <xdr:rowOff>85725</xdr:rowOff>
    </xdr:to>
    <xdr:sp>
      <xdr:nvSpPr>
        <xdr:cNvPr id="20" name="Texte 53"/>
        <xdr:cNvSpPr txBox="1">
          <a:spLocks noChangeArrowheads="1"/>
        </xdr:cNvSpPr>
      </xdr:nvSpPr>
      <xdr:spPr>
        <a:xfrm>
          <a:off x="3114675" y="3495675"/>
          <a:ext cx="1047750" cy="180975"/>
        </a:xfrm>
        <a:prstGeom prst="rect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=B13/B3*360</a:t>
          </a:r>
        </a:p>
      </xdr:txBody>
    </xdr:sp>
    <xdr:clientData/>
  </xdr:twoCellAnchor>
  <xdr:twoCellAnchor>
    <xdr:from>
      <xdr:col>1</xdr:col>
      <xdr:colOff>619125</xdr:colOff>
      <xdr:row>14</xdr:row>
      <xdr:rowOff>152400</xdr:rowOff>
    </xdr:from>
    <xdr:to>
      <xdr:col>1</xdr:col>
      <xdr:colOff>914400</xdr:colOff>
      <xdr:row>16</xdr:row>
      <xdr:rowOff>161925</xdr:rowOff>
    </xdr:to>
    <xdr:sp>
      <xdr:nvSpPr>
        <xdr:cNvPr id="21" name="Line 54"/>
        <xdr:cNvSpPr>
          <a:spLocks/>
        </xdr:cNvSpPr>
      </xdr:nvSpPr>
      <xdr:spPr>
        <a:xfrm flipH="1">
          <a:off x="2733675" y="3505200"/>
          <a:ext cx="295275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15</xdr:row>
      <xdr:rowOff>28575</xdr:rowOff>
    </xdr:from>
    <xdr:to>
      <xdr:col>4</xdr:col>
      <xdr:colOff>485775</xdr:colOff>
      <xdr:row>15</xdr:row>
      <xdr:rowOff>190500</xdr:rowOff>
    </xdr:to>
    <xdr:sp>
      <xdr:nvSpPr>
        <xdr:cNvPr id="22" name="Texte 55"/>
        <xdr:cNvSpPr txBox="1">
          <a:spLocks noChangeArrowheads="1"/>
        </xdr:cNvSpPr>
      </xdr:nvSpPr>
      <xdr:spPr>
        <a:xfrm>
          <a:off x="4781550" y="3619500"/>
          <a:ext cx="742950" cy="161925"/>
        </a:xfrm>
        <a:prstGeom prst="rect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=B18/30</a:t>
          </a:r>
        </a:p>
      </xdr:txBody>
    </xdr:sp>
    <xdr:clientData/>
  </xdr:twoCellAnchor>
  <xdr:twoCellAnchor>
    <xdr:from>
      <xdr:col>3</xdr:col>
      <xdr:colOff>342900</xdr:colOff>
      <xdr:row>15</xdr:row>
      <xdr:rowOff>133350</xdr:rowOff>
    </xdr:from>
    <xdr:to>
      <xdr:col>3</xdr:col>
      <xdr:colOff>476250</xdr:colOff>
      <xdr:row>16</xdr:row>
      <xdr:rowOff>180975</xdr:rowOff>
    </xdr:to>
    <xdr:sp>
      <xdr:nvSpPr>
        <xdr:cNvPr id="23" name="Line 56"/>
        <xdr:cNvSpPr>
          <a:spLocks/>
        </xdr:cNvSpPr>
      </xdr:nvSpPr>
      <xdr:spPr>
        <a:xfrm flipH="1">
          <a:off x="4619625" y="3724275"/>
          <a:ext cx="133350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1143000</xdr:colOff>
      <xdr:row>19</xdr:row>
      <xdr:rowOff>66675</xdr:rowOff>
    </xdr:from>
    <xdr:to>
      <xdr:col>3</xdr:col>
      <xdr:colOff>285750</xdr:colOff>
      <xdr:row>20</xdr:row>
      <xdr:rowOff>161925</xdr:rowOff>
    </xdr:to>
    <xdr:sp>
      <xdr:nvSpPr>
        <xdr:cNvPr id="24" name="Texte 57"/>
        <xdr:cNvSpPr txBox="1">
          <a:spLocks noChangeArrowheads="1"/>
        </xdr:cNvSpPr>
      </xdr:nvSpPr>
      <xdr:spPr>
        <a:xfrm>
          <a:off x="1143000" y="4629150"/>
          <a:ext cx="34194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source : Bernard LECONTE Lycée Saint-Charles Marseille
                  Mireille DIMECH lycée de l'Arc Orange
</a:t>
          </a:r>
        </a:p>
      </xdr:txBody>
    </xdr:sp>
    <xdr:clientData/>
  </xdr:twoCellAnchor>
  <xdr:twoCellAnchor>
    <xdr:from>
      <xdr:col>3</xdr:col>
      <xdr:colOff>66675</xdr:colOff>
      <xdr:row>1</xdr:row>
      <xdr:rowOff>180975</xdr:rowOff>
    </xdr:from>
    <xdr:to>
      <xdr:col>3</xdr:col>
      <xdr:colOff>495300</xdr:colOff>
      <xdr:row>2</xdr:row>
      <xdr:rowOff>66675</xdr:rowOff>
    </xdr:to>
    <xdr:sp>
      <xdr:nvSpPr>
        <xdr:cNvPr id="25" name="Line 58"/>
        <xdr:cNvSpPr>
          <a:spLocks/>
        </xdr:cNvSpPr>
      </xdr:nvSpPr>
      <xdr:spPr>
        <a:xfrm flipH="1">
          <a:off x="4343400" y="419100"/>
          <a:ext cx="4286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3</xdr:row>
      <xdr:rowOff>28575</xdr:rowOff>
    </xdr:from>
    <xdr:to>
      <xdr:col>3</xdr:col>
      <xdr:colOff>428625</xdr:colOff>
      <xdr:row>3</xdr:row>
      <xdr:rowOff>123825</xdr:rowOff>
    </xdr:to>
    <xdr:sp>
      <xdr:nvSpPr>
        <xdr:cNvPr id="26" name="Line 59"/>
        <xdr:cNvSpPr>
          <a:spLocks/>
        </xdr:cNvSpPr>
      </xdr:nvSpPr>
      <xdr:spPr>
        <a:xfrm flipH="1">
          <a:off x="4371975" y="742950"/>
          <a:ext cx="33337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6</xdr:row>
      <xdr:rowOff>180975</xdr:rowOff>
    </xdr:from>
    <xdr:to>
      <xdr:col>3</xdr:col>
      <xdr:colOff>457200</xdr:colOff>
      <xdr:row>7</xdr:row>
      <xdr:rowOff>161925</xdr:rowOff>
    </xdr:to>
    <xdr:sp>
      <xdr:nvSpPr>
        <xdr:cNvPr id="27" name="Line 62"/>
        <xdr:cNvSpPr>
          <a:spLocks/>
        </xdr:cNvSpPr>
      </xdr:nvSpPr>
      <xdr:spPr>
        <a:xfrm flipH="1" flipV="1">
          <a:off x="4314825" y="1609725"/>
          <a:ext cx="41910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1295400</xdr:colOff>
      <xdr:row>8</xdr:row>
      <xdr:rowOff>28575</xdr:rowOff>
    </xdr:from>
    <xdr:to>
      <xdr:col>1</xdr:col>
      <xdr:colOff>57150</xdr:colOff>
      <xdr:row>8</xdr:row>
      <xdr:rowOff>228600</xdr:rowOff>
    </xdr:to>
    <xdr:sp>
      <xdr:nvSpPr>
        <xdr:cNvPr id="28" name="Texte 63"/>
        <xdr:cNvSpPr txBox="1">
          <a:spLocks noChangeArrowheads="1"/>
        </xdr:cNvSpPr>
      </xdr:nvSpPr>
      <xdr:spPr>
        <a:xfrm>
          <a:off x="1295400" y="1933575"/>
          <a:ext cx="876300" cy="200025"/>
        </a:xfrm>
        <a:prstGeom prst="rect">
          <a:avLst/>
        </a:prstGeom>
        <a:solidFill>
          <a:srgbClr val="FFFFFF"/>
        </a:solidFill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=B3-B4</a:t>
          </a:r>
        </a:p>
      </xdr:txBody>
    </xdr:sp>
    <xdr:clientData/>
  </xdr:twoCellAnchor>
  <xdr:twoCellAnchor>
    <xdr:from>
      <xdr:col>3</xdr:col>
      <xdr:colOff>85725</xdr:colOff>
      <xdr:row>4</xdr:row>
      <xdr:rowOff>123825</xdr:rowOff>
    </xdr:from>
    <xdr:to>
      <xdr:col>3</xdr:col>
      <xdr:colOff>485775</xdr:colOff>
      <xdr:row>4</xdr:row>
      <xdr:rowOff>133350</xdr:rowOff>
    </xdr:to>
    <xdr:sp>
      <xdr:nvSpPr>
        <xdr:cNvPr id="29" name="Line 64"/>
        <xdr:cNvSpPr>
          <a:spLocks/>
        </xdr:cNvSpPr>
      </xdr:nvSpPr>
      <xdr:spPr>
        <a:xfrm flipH="1">
          <a:off x="4362450" y="1076325"/>
          <a:ext cx="40005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5</xdr:row>
      <xdr:rowOff>152400</xdr:rowOff>
    </xdr:from>
    <xdr:to>
      <xdr:col>3</xdr:col>
      <xdr:colOff>419100</xdr:colOff>
      <xdr:row>6</xdr:row>
      <xdr:rowOff>28575</xdr:rowOff>
    </xdr:to>
    <xdr:sp>
      <xdr:nvSpPr>
        <xdr:cNvPr id="30" name="Line 65"/>
        <xdr:cNvSpPr>
          <a:spLocks/>
        </xdr:cNvSpPr>
      </xdr:nvSpPr>
      <xdr:spPr>
        <a:xfrm flipH="1" flipV="1">
          <a:off x="4362450" y="1343025"/>
          <a:ext cx="3333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1809750</xdr:colOff>
      <xdr:row>4</xdr:row>
      <xdr:rowOff>200025</xdr:rowOff>
    </xdr:from>
    <xdr:to>
      <xdr:col>1</xdr:col>
      <xdr:colOff>485775</xdr:colOff>
      <xdr:row>8</xdr:row>
      <xdr:rowOff>28575</xdr:rowOff>
    </xdr:to>
    <xdr:sp>
      <xdr:nvSpPr>
        <xdr:cNvPr id="31" name="Line 66"/>
        <xdr:cNvSpPr>
          <a:spLocks/>
        </xdr:cNvSpPr>
      </xdr:nvSpPr>
      <xdr:spPr>
        <a:xfrm flipV="1">
          <a:off x="1809750" y="1152525"/>
          <a:ext cx="790575" cy="781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1533525</xdr:colOff>
      <xdr:row>9</xdr:row>
      <xdr:rowOff>200025</xdr:rowOff>
    </xdr:from>
    <xdr:to>
      <xdr:col>1</xdr:col>
      <xdr:colOff>314325</xdr:colOff>
      <xdr:row>10</xdr:row>
      <xdr:rowOff>142875</xdr:rowOff>
    </xdr:to>
    <xdr:sp>
      <xdr:nvSpPr>
        <xdr:cNvPr id="32" name="Texte 67"/>
        <xdr:cNvSpPr txBox="1">
          <a:spLocks noChangeArrowheads="1"/>
        </xdr:cNvSpPr>
      </xdr:nvSpPr>
      <xdr:spPr>
        <a:xfrm>
          <a:off x="1533525" y="2343150"/>
          <a:ext cx="895350" cy="180975"/>
        </a:xfrm>
        <a:prstGeom prst="rect">
          <a:avLst/>
        </a:prstGeom>
        <a:noFill/>
        <a:ln w="1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=B5-B6</a:t>
          </a:r>
        </a:p>
      </xdr:txBody>
    </xdr:sp>
    <xdr:clientData/>
  </xdr:twoCellAnchor>
  <xdr:twoCellAnchor>
    <xdr:from>
      <xdr:col>1</xdr:col>
      <xdr:colOff>114300</xdr:colOff>
      <xdr:row>7</xdr:row>
      <xdr:rowOff>9525</xdr:rowOff>
    </xdr:from>
    <xdr:to>
      <xdr:col>1</xdr:col>
      <xdr:colOff>571500</xdr:colOff>
      <xdr:row>9</xdr:row>
      <xdr:rowOff>209550</xdr:rowOff>
    </xdr:to>
    <xdr:sp>
      <xdr:nvSpPr>
        <xdr:cNvPr id="33" name="Line 68"/>
        <xdr:cNvSpPr>
          <a:spLocks/>
        </xdr:cNvSpPr>
      </xdr:nvSpPr>
      <xdr:spPr>
        <a:xfrm flipV="1">
          <a:off x="2228850" y="1676400"/>
          <a:ext cx="45720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28</xdr:row>
      <xdr:rowOff>123825</xdr:rowOff>
    </xdr:from>
    <xdr:to>
      <xdr:col>4</xdr:col>
      <xdr:colOff>657225</xdr:colOff>
      <xdr:row>42</xdr:row>
      <xdr:rowOff>104775</xdr:rowOff>
    </xdr:to>
    <xdr:graphicFrame>
      <xdr:nvGraphicFramePr>
        <xdr:cNvPr id="34" name="Chart 73"/>
        <xdr:cNvGraphicFramePr/>
      </xdr:nvGraphicFramePr>
      <xdr:xfrm>
        <a:off x="161925" y="6705600"/>
        <a:ext cx="553402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1571625</xdr:colOff>
      <xdr:row>37</xdr:row>
      <xdr:rowOff>38100</xdr:rowOff>
    </xdr:from>
    <xdr:to>
      <xdr:col>0</xdr:col>
      <xdr:colOff>1571625</xdr:colOff>
      <xdr:row>38</xdr:row>
      <xdr:rowOff>142875</xdr:rowOff>
    </xdr:to>
    <xdr:sp>
      <xdr:nvSpPr>
        <xdr:cNvPr id="35" name="Line 74"/>
        <xdr:cNvSpPr>
          <a:spLocks/>
        </xdr:cNvSpPr>
      </xdr:nvSpPr>
      <xdr:spPr>
        <a:xfrm>
          <a:off x="1571625" y="8077200"/>
          <a:ext cx="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733425</xdr:colOff>
      <xdr:row>23</xdr:row>
      <xdr:rowOff>76200</xdr:rowOff>
    </xdr:from>
    <xdr:to>
      <xdr:col>3</xdr:col>
      <xdr:colOff>733425</xdr:colOff>
      <xdr:row>23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6191250" y="4800600"/>
          <a:ext cx="0" cy="3810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733425</xdr:colOff>
      <xdr:row>24</xdr:row>
      <xdr:rowOff>76200</xdr:rowOff>
    </xdr:from>
    <xdr:to>
      <xdr:col>3</xdr:col>
      <xdr:colOff>733425</xdr:colOff>
      <xdr:row>24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6191250" y="5000625"/>
          <a:ext cx="0" cy="3810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733425</xdr:colOff>
      <xdr:row>25</xdr:row>
      <xdr:rowOff>0</xdr:rowOff>
    </xdr:from>
    <xdr:to>
      <xdr:col>3</xdr:col>
      <xdr:colOff>733425</xdr:colOff>
      <xdr:row>25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6191250" y="5133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733425</xdr:colOff>
      <xdr:row>25</xdr:row>
      <xdr:rowOff>0</xdr:rowOff>
    </xdr:from>
    <xdr:to>
      <xdr:col>3</xdr:col>
      <xdr:colOff>733425</xdr:colOff>
      <xdr:row>25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6191250" y="5133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733425</xdr:colOff>
      <xdr:row>25</xdr:row>
      <xdr:rowOff>0</xdr:rowOff>
    </xdr:from>
    <xdr:to>
      <xdr:col>3</xdr:col>
      <xdr:colOff>733425</xdr:colOff>
      <xdr:row>25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6191250" y="5133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733425</xdr:colOff>
      <xdr:row>25</xdr:row>
      <xdr:rowOff>0</xdr:rowOff>
    </xdr:from>
    <xdr:to>
      <xdr:col>3</xdr:col>
      <xdr:colOff>733425</xdr:colOff>
      <xdr:row>25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6191250" y="5133975"/>
          <a:ext cx="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733425</xdr:colOff>
      <xdr:row>25</xdr:row>
      <xdr:rowOff>0</xdr:rowOff>
    </xdr:from>
    <xdr:to>
      <xdr:col>3</xdr:col>
      <xdr:colOff>733425</xdr:colOff>
      <xdr:row>25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6191250" y="5133975"/>
          <a:ext cx="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733425</xdr:colOff>
      <xdr:row>25</xdr:row>
      <xdr:rowOff>0</xdr:rowOff>
    </xdr:from>
    <xdr:to>
      <xdr:col>3</xdr:col>
      <xdr:colOff>733425</xdr:colOff>
      <xdr:row>25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6191250" y="5133975"/>
          <a:ext cx="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733425</xdr:colOff>
      <xdr:row>24</xdr:row>
      <xdr:rowOff>76200</xdr:rowOff>
    </xdr:from>
    <xdr:to>
      <xdr:col>3</xdr:col>
      <xdr:colOff>733425</xdr:colOff>
      <xdr:row>24</xdr:row>
      <xdr:rowOff>114300</xdr:rowOff>
    </xdr:to>
    <xdr:sp>
      <xdr:nvSpPr>
        <xdr:cNvPr id="9" name="Line 9"/>
        <xdr:cNvSpPr>
          <a:spLocks/>
        </xdr:cNvSpPr>
      </xdr:nvSpPr>
      <xdr:spPr>
        <a:xfrm flipV="1">
          <a:off x="6191250" y="5000625"/>
          <a:ext cx="0" cy="3810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733425</xdr:colOff>
      <xdr:row>25</xdr:row>
      <xdr:rowOff>0</xdr:rowOff>
    </xdr:from>
    <xdr:to>
      <xdr:col>3</xdr:col>
      <xdr:colOff>733425</xdr:colOff>
      <xdr:row>25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6191250" y="5133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733425</xdr:colOff>
      <xdr:row>25</xdr:row>
      <xdr:rowOff>0</xdr:rowOff>
    </xdr:from>
    <xdr:to>
      <xdr:col>3</xdr:col>
      <xdr:colOff>733425</xdr:colOff>
      <xdr:row>25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6191250" y="5133975"/>
          <a:ext cx="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733425</xdr:colOff>
      <xdr:row>25</xdr:row>
      <xdr:rowOff>0</xdr:rowOff>
    </xdr:from>
    <xdr:to>
      <xdr:col>3</xdr:col>
      <xdr:colOff>733425</xdr:colOff>
      <xdr:row>25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6191250" y="5133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35</xdr:row>
      <xdr:rowOff>190500</xdr:rowOff>
    </xdr:from>
    <xdr:to>
      <xdr:col>4</xdr:col>
      <xdr:colOff>390525</xdr:colOff>
      <xdr:row>49</xdr:row>
      <xdr:rowOff>133350</xdr:rowOff>
    </xdr:to>
    <xdr:graphicFrame>
      <xdr:nvGraphicFramePr>
        <xdr:cNvPr id="13" name="Chart 13"/>
        <xdr:cNvGraphicFramePr/>
      </xdr:nvGraphicFramePr>
      <xdr:xfrm>
        <a:off x="123825" y="7239000"/>
        <a:ext cx="721042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600075</xdr:colOff>
      <xdr:row>39</xdr:row>
      <xdr:rowOff>28575</xdr:rowOff>
    </xdr:from>
    <xdr:to>
      <xdr:col>2</xdr:col>
      <xdr:colOff>600075</xdr:colOff>
      <xdr:row>40</xdr:row>
      <xdr:rowOff>114300</xdr:rowOff>
    </xdr:to>
    <xdr:sp>
      <xdr:nvSpPr>
        <xdr:cNvPr id="14" name="Line 14"/>
        <xdr:cNvSpPr>
          <a:spLocks/>
        </xdr:cNvSpPr>
      </xdr:nvSpPr>
      <xdr:spPr>
        <a:xfrm>
          <a:off x="4781550" y="7762875"/>
          <a:ext cx="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733425</xdr:colOff>
      <xdr:row>22</xdr:row>
      <xdr:rowOff>76200</xdr:rowOff>
    </xdr:from>
    <xdr:to>
      <xdr:col>3</xdr:col>
      <xdr:colOff>733425</xdr:colOff>
      <xdr:row>22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5743575" y="4638675"/>
          <a:ext cx="0" cy="3810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733425</xdr:colOff>
      <xdr:row>23</xdr:row>
      <xdr:rowOff>76200</xdr:rowOff>
    </xdr:from>
    <xdr:to>
      <xdr:col>3</xdr:col>
      <xdr:colOff>733425</xdr:colOff>
      <xdr:row>23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5743575" y="4829175"/>
          <a:ext cx="0" cy="3810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733425</xdr:colOff>
      <xdr:row>24</xdr:row>
      <xdr:rowOff>0</xdr:rowOff>
    </xdr:from>
    <xdr:to>
      <xdr:col>3</xdr:col>
      <xdr:colOff>733425</xdr:colOff>
      <xdr:row>24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743575" y="4943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733425</xdr:colOff>
      <xdr:row>24</xdr:row>
      <xdr:rowOff>0</xdr:rowOff>
    </xdr:from>
    <xdr:to>
      <xdr:col>3</xdr:col>
      <xdr:colOff>733425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5743575" y="4943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733425</xdr:colOff>
      <xdr:row>24</xdr:row>
      <xdr:rowOff>0</xdr:rowOff>
    </xdr:from>
    <xdr:to>
      <xdr:col>3</xdr:col>
      <xdr:colOff>733425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5743575" y="4943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733425</xdr:colOff>
      <xdr:row>24</xdr:row>
      <xdr:rowOff>0</xdr:rowOff>
    </xdr:from>
    <xdr:to>
      <xdr:col>3</xdr:col>
      <xdr:colOff>733425</xdr:colOff>
      <xdr:row>24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5743575" y="4943475"/>
          <a:ext cx="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733425</xdr:colOff>
      <xdr:row>24</xdr:row>
      <xdr:rowOff>0</xdr:rowOff>
    </xdr:from>
    <xdr:to>
      <xdr:col>3</xdr:col>
      <xdr:colOff>733425</xdr:colOff>
      <xdr:row>24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5743575" y="4943475"/>
          <a:ext cx="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733425</xdr:colOff>
      <xdr:row>24</xdr:row>
      <xdr:rowOff>0</xdr:rowOff>
    </xdr:from>
    <xdr:to>
      <xdr:col>3</xdr:col>
      <xdr:colOff>733425</xdr:colOff>
      <xdr:row>24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5743575" y="4943475"/>
          <a:ext cx="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733425</xdr:colOff>
      <xdr:row>23</xdr:row>
      <xdr:rowOff>76200</xdr:rowOff>
    </xdr:from>
    <xdr:to>
      <xdr:col>3</xdr:col>
      <xdr:colOff>733425</xdr:colOff>
      <xdr:row>23</xdr:row>
      <xdr:rowOff>114300</xdr:rowOff>
    </xdr:to>
    <xdr:sp>
      <xdr:nvSpPr>
        <xdr:cNvPr id="9" name="Line 9"/>
        <xdr:cNvSpPr>
          <a:spLocks/>
        </xdr:cNvSpPr>
      </xdr:nvSpPr>
      <xdr:spPr>
        <a:xfrm flipV="1">
          <a:off x="5743575" y="4829175"/>
          <a:ext cx="0" cy="3810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733425</xdr:colOff>
      <xdr:row>24</xdr:row>
      <xdr:rowOff>0</xdr:rowOff>
    </xdr:from>
    <xdr:to>
      <xdr:col>3</xdr:col>
      <xdr:colOff>733425</xdr:colOff>
      <xdr:row>24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5743575" y="4943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733425</xdr:colOff>
      <xdr:row>24</xdr:row>
      <xdr:rowOff>0</xdr:rowOff>
    </xdr:from>
    <xdr:to>
      <xdr:col>3</xdr:col>
      <xdr:colOff>733425</xdr:colOff>
      <xdr:row>24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5743575" y="4943475"/>
          <a:ext cx="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733425</xdr:colOff>
      <xdr:row>24</xdr:row>
      <xdr:rowOff>0</xdr:rowOff>
    </xdr:from>
    <xdr:to>
      <xdr:col>3</xdr:col>
      <xdr:colOff>733425</xdr:colOff>
      <xdr:row>24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5743575" y="4943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48</xdr:row>
      <xdr:rowOff>104775</xdr:rowOff>
    </xdr:from>
    <xdr:to>
      <xdr:col>4</xdr:col>
      <xdr:colOff>657225</xdr:colOff>
      <xdr:row>62</xdr:row>
      <xdr:rowOff>85725</xdr:rowOff>
    </xdr:to>
    <xdr:graphicFrame>
      <xdr:nvGraphicFramePr>
        <xdr:cNvPr id="13" name="Chart 34"/>
        <xdr:cNvGraphicFramePr/>
      </xdr:nvGraphicFramePr>
      <xdr:xfrm>
        <a:off x="161925" y="9477375"/>
        <a:ext cx="686752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1571625</xdr:colOff>
      <xdr:row>57</xdr:row>
      <xdr:rowOff>28575</xdr:rowOff>
    </xdr:from>
    <xdr:to>
      <xdr:col>0</xdr:col>
      <xdr:colOff>1571625</xdr:colOff>
      <xdr:row>58</xdr:row>
      <xdr:rowOff>123825</xdr:rowOff>
    </xdr:to>
    <xdr:sp>
      <xdr:nvSpPr>
        <xdr:cNvPr id="14" name="Line 35"/>
        <xdr:cNvSpPr>
          <a:spLocks/>
        </xdr:cNvSpPr>
      </xdr:nvSpPr>
      <xdr:spPr>
        <a:xfrm>
          <a:off x="1571625" y="10877550"/>
          <a:ext cx="0" cy="295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zoomScale="75" zoomScaleNormal="75" workbookViewId="0" topLeftCell="A1">
      <selection activeCell="B18" sqref="B18:E18"/>
    </sheetView>
  </sheetViews>
  <sheetFormatPr defaultColWidth="11.421875" defaultRowHeight="12.75"/>
  <cols>
    <col min="1" max="1" width="31.7109375" style="0" customWidth="1"/>
    <col min="2" max="2" width="15.421875" style="0" customWidth="1"/>
    <col min="3" max="3" width="17.00390625" style="0" customWidth="1"/>
    <col min="8" max="8" width="30.57421875" style="0" customWidth="1"/>
    <col min="9" max="9" width="22.8515625" style="0" customWidth="1"/>
    <col min="10" max="10" width="25.140625" style="0" customWidth="1"/>
  </cols>
  <sheetData>
    <row r="1" spans="1:7" ht="18.75">
      <c r="A1" s="9"/>
      <c r="B1" s="9"/>
      <c r="C1" s="9"/>
      <c r="D1" s="1"/>
      <c r="E1" s="1"/>
      <c r="F1" s="1"/>
      <c r="G1" s="1"/>
    </row>
    <row r="2" spans="1:10" ht="18.75">
      <c r="A2" s="2"/>
      <c r="B2" s="3" t="s">
        <v>0</v>
      </c>
      <c r="C2" s="3" t="s">
        <v>1</v>
      </c>
      <c r="D2" s="1"/>
      <c r="E2" s="1"/>
      <c r="F2" s="1"/>
      <c r="G2" s="1"/>
      <c r="H2" s="2"/>
      <c r="I2" s="3" t="s">
        <v>0</v>
      </c>
      <c r="J2" s="3" t="s">
        <v>1</v>
      </c>
    </row>
    <row r="3" spans="1:10" ht="18.75">
      <c r="A3" s="2" t="s">
        <v>2</v>
      </c>
      <c r="B3" s="2">
        <v>125000</v>
      </c>
      <c r="C3" s="4">
        <f>B3/$B$3*100</f>
        <v>100</v>
      </c>
      <c r="D3" s="5"/>
      <c r="E3" s="6"/>
      <c r="F3" s="1"/>
      <c r="G3" s="1"/>
      <c r="H3" s="2" t="s">
        <v>2</v>
      </c>
      <c r="I3" s="2">
        <v>150000</v>
      </c>
      <c r="J3" s="4">
        <v>100</v>
      </c>
    </row>
    <row r="4" spans="1:10" ht="18.75">
      <c r="A4" s="2" t="s">
        <v>3</v>
      </c>
      <c r="B4" s="2">
        <v>50000</v>
      </c>
      <c r="C4" s="4">
        <f>B4/$B$3*100</f>
        <v>40</v>
      </c>
      <c r="D4" s="5" t="s">
        <v>4</v>
      </c>
      <c r="E4" s="1"/>
      <c r="F4" s="1"/>
      <c r="G4" s="1"/>
      <c r="H4" s="2" t="s">
        <v>3</v>
      </c>
      <c r="I4" s="2">
        <v>60000</v>
      </c>
      <c r="J4" s="4">
        <f>I4/$I$3*100</f>
        <v>40</v>
      </c>
    </row>
    <row r="5" spans="1:10" ht="18.75">
      <c r="A5" s="2" t="s">
        <v>5</v>
      </c>
      <c r="B5" s="2">
        <f>B3-B4</f>
        <v>75000</v>
      </c>
      <c r="C5" s="4">
        <f>B5/$B$3*100</f>
        <v>60</v>
      </c>
      <c r="D5" s="1"/>
      <c r="E5" s="1"/>
      <c r="F5" s="1"/>
      <c r="G5" s="1"/>
      <c r="H5" s="2" t="s">
        <v>5</v>
      </c>
      <c r="I5" s="2">
        <f>I3-I4</f>
        <v>90000</v>
      </c>
      <c r="J5" s="4">
        <f>I5/$I$3*100</f>
        <v>60</v>
      </c>
    </row>
    <row r="6" spans="1:10" ht="18.75">
      <c r="A6" s="2" t="s">
        <v>6</v>
      </c>
      <c r="B6" s="2">
        <v>20000</v>
      </c>
      <c r="C6" s="4">
        <f>B6/$B$3*100</f>
        <v>16</v>
      </c>
      <c r="D6" s="1"/>
      <c r="E6" s="1"/>
      <c r="F6" s="1"/>
      <c r="G6" s="1"/>
      <c r="H6" s="2" t="s">
        <v>6</v>
      </c>
      <c r="I6" s="2">
        <v>60000</v>
      </c>
      <c r="J6" s="4">
        <f>I6/$I$3*100</f>
        <v>40</v>
      </c>
    </row>
    <row r="7" spans="1:10" ht="18.75">
      <c r="A7" s="2" t="s">
        <v>7</v>
      </c>
      <c r="B7" s="2">
        <f>B5-B6</f>
        <v>55000</v>
      </c>
      <c r="C7" s="4">
        <f>B7/$B$3*100</f>
        <v>44</v>
      </c>
      <c r="D7" s="1"/>
      <c r="E7" s="1"/>
      <c r="F7" s="1"/>
      <c r="G7" s="1"/>
      <c r="H7" s="2" t="s">
        <v>7</v>
      </c>
      <c r="I7" s="2">
        <f>I5-I6</f>
        <v>30000</v>
      </c>
      <c r="J7" s="4">
        <f>I7/$I$3*100</f>
        <v>20</v>
      </c>
    </row>
    <row r="8" spans="1:7" ht="18.75">
      <c r="A8" s="1"/>
      <c r="B8" s="7"/>
      <c r="C8" s="1"/>
      <c r="D8" s="1"/>
      <c r="E8" s="1"/>
      <c r="F8" s="1"/>
      <c r="G8" s="1"/>
    </row>
    <row r="9" spans="1:7" ht="18.75">
      <c r="A9" s="1"/>
      <c r="B9" s="7"/>
      <c r="C9" s="1"/>
      <c r="D9" s="1"/>
      <c r="E9" s="1"/>
      <c r="F9" s="1"/>
      <c r="G9" s="1"/>
    </row>
    <row r="10" spans="1:7" ht="18.75">
      <c r="A10" s="1"/>
      <c r="B10" s="1"/>
      <c r="C10" s="1"/>
      <c r="D10" s="1"/>
      <c r="E10" s="1"/>
      <c r="F10" s="1"/>
      <c r="G10" s="1"/>
    </row>
    <row r="11" spans="1:7" ht="18.75">
      <c r="A11" s="1"/>
      <c r="B11" s="30"/>
      <c r="C11" s="1"/>
      <c r="D11" s="1"/>
      <c r="E11" s="1"/>
      <c r="F11" s="1"/>
      <c r="G11" s="1"/>
    </row>
    <row r="12" spans="1:7" ht="19.5" thickBot="1">
      <c r="A12" s="1"/>
      <c r="B12" s="1"/>
      <c r="C12" s="1"/>
      <c r="D12" s="1"/>
      <c r="E12" s="1"/>
      <c r="F12" s="1"/>
      <c r="G12" s="1"/>
    </row>
    <row r="13" spans="1:9" ht="19.5" thickBot="1">
      <c r="A13" s="1" t="s">
        <v>8</v>
      </c>
      <c r="B13" s="10">
        <f>B3*B6/B5</f>
        <v>33333.333333333336</v>
      </c>
      <c r="C13" s="11" t="s">
        <v>9</v>
      </c>
      <c r="D13" s="1"/>
      <c r="E13" s="1"/>
      <c r="F13" s="1"/>
      <c r="G13" s="1"/>
      <c r="I13" s="10">
        <f>I3*I6/I5</f>
        <v>100000</v>
      </c>
    </row>
    <row r="14" spans="1:7" ht="18.75">
      <c r="A14" s="1"/>
      <c r="B14" s="1"/>
      <c r="C14" s="1"/>
      <c r="D14" s="1"/>
      <c r="E14" s="1"/>
      <c r="F14" s="1"/>
      <c r="G14" s="1"/>
    </row>
    <row r="15" spans="1:7" ht="18.75">
      <c r="A15" s="1"/>
      <c r="B15" s="1"/>
      <c r="C15" s="1"/>
      <c r="D15" s="8"/>
      <c r="E15" s="1"/>
      <c r="F15" s="1"/>
      <c r="G15" s="1"/>
    </row>
    <row r="16" spans="1:7" ht="18.75">
      <c r="A16" s="1"/>
      <c r="B16" s="1"/>
      <c r="C16" s="1"/>
      <c r="D16" s="1"/>
      <c r="E16" s="1"/>
      <c r="F16" s="1"/>
      <c r="G16" s="1"/>
    </row>
    <row r="17" spans="1:7" ht="19.5" thickBot="1">
      <c r="A17" s="1"/>
      <c r="B17" s="1"/>
      <c r="C17" s="1"/>
      <c r="D17" s="1"/>
      <c r="E17" s="1"/>
      <c r="F17" s="1"/>
      <c r="G17" s="1"/>
    </row>
    <row r="18" spans="1:7" ht="19.5" thickBot="1">
      <c r="A18" s="1" t="s">
        <v>10</v>
      </c>
      <c r="B18" s="89">
        <f>B13/B3*360</f>
        <v>96</v>
      </c>
      <c r="C18" s="90" t="s">
        <v>11</v>
      </c>
      <c r="D18" s="91">
        <f>B18/30</f>
        <v>3.2</v>
      </c>
      <c r="E18" s="92" t="s">
        <v>12</v>
      </c>
      <c r="F18" s="1"/>
      <c r="G18" s="1"/>
    </row>
    <row r="19" spans="1:7" ht="18.75">
      <c r="A19" s="1"/>
      <c r="B19" s="1"/>
      <c r="C19" s="1"/>
      <c r="D19" s="1"/>
      <c r="E19" s="1"/>
      <c r="F19" s="1"/>
      <c r="G19" s="1"/>
    </row>
    <row r="20" spans="1:7" ht="18.75">
      <c r="A20" s="1"/>
      <c r="B20" s="1"/>
      <c r="C20" s="1"/>
      <c r="D20" s="1"/>
      <c r="E20" s="1"/>
      <c r="F20" s="1"/>
      <c r="G20" s="1"/>
    </row>
    <row r="21" spans="1:7" ht="18.75">
      <c r="A21" s="1"/>
      <c r="B21" s="1"/>
      <c r="C21" s="1"/>
      <c r="D21" s="1"/>
      <c r="E21" s="1"/>
      <c r="F21" s="1"/>
      <c r="G21" s="1"/>
    </row>
    <row r="22" spans="1:7" ht="18.75">
      <c r="A22" s="1"/>
      <c r="B22" s="1"/>
      <c r="C22" s="1"/>
      <c r="D22" s="1"/>
      <c r="E22" s="1"/>
      <c r="F22" s="1"/>
      <c r="G22" s="1"/>
    </row>
    <row r="23" spans="1:7" ht="18.75">
      <c r="A23" s="27" t="s">
        <v>13</v>
      </c>
      <c r="B23" s="28"/>
      <c r="C23" s="28"/>
      <c r="D23" s="28"/>
      <c r="E23" s="29"/>
      <c r="F23" s="1"/>
      <c r="G23" s="1"/>
    </row>
    <row r="24" spans="1:7" ht="18.75">
      <c r="A24" s="1"/>
      <c r="B24" s="1"/>
      <c r="C24" s="1"/>
      <c r="D24" s="1"/>
      <c r="E24" s="1"/>
      <c r="F24" s="1"/>
      <c r="G24" s="1"/>
    </row>
    <row r="25" spans="1:7" ht="18.75">
      <c r="A25" s="13" t="s">
        <v>2</v>
      </c>
      <c r="B25" s="3">
        <v>0</v>
      </c>
      <c r="C25" s="3">
        <v>50000</v>
      </c>
      <c r="D25" s="3">
        <v>80000</v>
      </c>
      <c r="E25" s="3">
        <v>125000</v>
      </c>
      <c r="F25" s="1"/>
      <c r="G25" s="1"/>
    </row>
    <row r="26" spans="1:7" ht="18.75">
      <c r="A26" s="13" t="s">
        <v>14</v>
      </c>
      <c r="B26" s="3">
        <f>B25*$C$5/100</f>
        <v>0</v>
      </c>
      <c r="C26" s="3">
        <f>C25*$C$5/100</f>
        <v>30000</v>
      </c>
      <c r="D26" s="3">
        <f>D25*$C$5/100</f>
        <v>48000</v>
      </c>
      <c r="E26" s="3">
        <f>E25*$C$5/100</f>
        <v>75000</v>
      </c>
      <c r="F26" s="1"/>
      <c r="G26" s="1"/>
    </row>
    <row r="27" spans="1:5" ht="15">
      <c r="A27" s="14" t="s">
        <v>15</v>
      </c>
      <c r="B27" s="15">
        <f>$B$6</f>
        <v>20000</v>
      </c>
      <c r="C27" s="15">
        <f>$B$6</f>
        <v>20000</v>
      </c>
      <c r="D27" s="15">
        <f>$B$6</f>
        <v>20000</v>
      </c>
      <c r="E27" s="15">
        <f>$B$6</f>
        <v>20000</v>
      </c>
    </row>
    <row r="44" ht="13.5" thickBot="1"/>
    <row r="45" spans="1:5" ht="15.75">
      <c r="A45" s="17" t="s">
        <v>16</v>
      </c>
      <c r="B45" s="18"/>
      <c r="C45" s="18"/>
      <c r="D45" s="18"/>
      <c r="E45" s="19"/>
    </row>
    <row r="46" spans="1:5" ht="12.75">
      <c r="A46" s="20"/>
      <c r="B46" s="16"/>
      <c r="C46" s="16"/>
      <c r="D46" s="16"/>
      <c r="E46" s="21"/>
    </row>
    <row r="47" spans="1:5" ht="15">
      <c r="A47" s="22" t="s">
        <v>17</v>
      </c>
      <c r="B47" s="16"/>
      <c r="C47" s="16"/>
      <c r="D47" s="16"/>
      <c r="E47" s="21"/>
    </row>
    <row r="48" spans="1:5" ht="15">
      <c r="A48" s="22" t="s">
        <v>18</v>
      </c>
      <c r="B48" s="16"/>
      <c r="C48" s="16"/>
      <c r="D48" s="16"/>
      <c r="E48" s="21"/>
    </row>
    <row r="49" spans="1:5" ht="15">
      <c r="A49" s="22" t="s">
        <v>19</v>
      </c>
      <c r="B49" s="16"/>
      <c r="C49" s="16"/>
      <c r="D49" s="16"/>
      <c r="E49" s="21"/>
    </row>
    <row r="50" spans="1:5" ht="15">
      <c r="A50" s="22" t="s">
        <v>20</v>
      </c>
      <c r="B50" s="16"/>
      <c r="C50" s="16"/>
      <c r="D50" s="16"/>
      <c r="E50" s="21"/>
    </row>
    <row r="51" spans="1:5" ht="15">
      <c r="A51" s="22" t="s">
        <v>21</v>
      </c>
      <c r="B51" s="16"/>
      <c r="C51" s="16"/>
      <c r="D51" s="16"/>
      <c r="E51" s="21"/>
    </row>
    <row r="52" spans="1:5" ht="15">
      <c r="A52" s="20" t="s">
        <v>22</v>
      </c>
      <c r="B52" s="16"/>
      <c r="C52" s="16"/>
      <c r="D52" s="16"/>
      <c r="E52" s="21"/>
    </row>
    <row r="53" spans="1:5" ht="13.5" thickBot="1">
      <c r="A53" s="23"/>
      <c r="B53" s="24"/>
      <c r="C53" s="24"/>
      <c r="D53" s="24"/>
      <c r="E53" s="25"/>
    </row>
    <row r="55" ht="15">
      <c r="A55" s="26" t="s">
        <v>23</v>
      </c>
    </row>
    <row r="56" ht="15">
      <c r="A56" s="12" t="s">
        <v>24</v>
      </c>
    </row>
    <row r="57" ht="15">
      <c r="A57" s="12" t="s">
        <v>25</v>
      </c>
    </row>
  </sheetData>
  <printOptions/>
  <pageMargins left="0.75" right="0.75" top="1" bottom="1" header="0.4921259845" footer="0.4921259845"/>
  <pageSetup horizontalDpi="300" verticalDpi="300" orientation="portrait" paperSize="9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6"/>
  <sheetViews>
    <sheetView tabSelected="1" zoomScale="75" zoomScaleNormal="75" workbookViewId="0" topLeftCell="A1">
      <selection activeCell="B13" sqref="B13"/>
    </sheetView>
  </sheetViews>
  <sheetFormatPr defaultColWidth="11.421875" defaultRowHeight="12.75"/>
  <cols>
    <col min="1" max="1" width="44.7109375" style="68" customWidth="1"/>
    <col min="2" max="2" width="18.00390625" style="68" customWidth="1"/>
    <col min="3" max="3" width="19.140625" style="68" customWidth="1"/>
    <col min="4" max="4" width="22.28125" style="68" customWidth="1"/>
    <col min="5" max="5" width="16.57421875" style="59" customWidth="1"/>
    <col min="6" max="16384" width="11.421875" style="68" customWidth="1"/>
  </cols>
  <sheetData>
    <row r="2" spans="1:2" ht="26.25" customHeight="1">
      <c r="A2" s="55" t="s">
        <v>66</v>
      </c>
      <c r="B2" s="81">
        <v>625000</v>
      </c>
    </row>
    <row r="3" spans="1:5" ht="15.75">
      <c r="A3" s="80" t="s">
        <v>67</v>
      </c>
      <c r="B3" s="82">
        <v>500000</v>
      </c>
      <c r="C3" s="54"/>
      <c r="D3" s="60"/>
      <c r="E3" s="68"/>
    </row>
    <row r="5" spans="2:5" s="69" customFormat="1" ht="31.5">
      <c r="B5" s="86"/>
      <c r="C5" s="83" t="s">
        <v>69</v>
      </c>
      <c r="D5" s="83" t="s">
        <v>70</v>
      </c>
      <c r="E5" s="70"/>
    </row>
    <row r="6" spans="1:4" ht="15.75" customHeight="1">
      <c r="A6" s="49" t="s">
        <v>48</v>
      </c>
      <c r="B6" s="63"/>
      <c r="C6" s="63"/>
      <c r="D6" s="63">
        <f>2500*12</f>
        <v>30000</v>
      </c>
    </row>
    <row r="7" spans="1:4" ht="15">
      <c r="A7" s="49" t="s">
        <v>54</v>
      </c>
      <c r="B7" s="63"/>
      <c r="C7" s="63"/>
      <c r="D7" s="63">
        <v>3000</v>
      </c>
    </row>
    <row r="8" spans="1:4" ht="15">
      <c r="A8" s="49" t="s">
        <v>55</v>
      </c>
      <c r="B8" s="63"/>
      <c r="C8" s="63"/>
      <c r="D8" s="63">
        <v>5000</v>
      </c>
    </row>
    <row r="9" spans="1:4" ht="15">
      <c r="A9" s="49" t="s">
        <v>63</v>
      </c>
      <c r="B9" s="63"/>
      <c r="C9" s="63"/>
      <c r="D9" s="63">
        <v>35000</v>
      </c>
    </row>
    <row r="10" spans="1:4" ht="15">
      <c r="A10" s="49" t="s">
        <v>56</v>
      </c>
      <c r="B10" s="67">
        <v>0.02</v>
      </c>
      <c r="C10" s="63">
        <f>B3*B10</f>
        <v>10000</v>
      </c>
      <c r="D10" s="63"/>
    </row>
    <row r="11" spans="1:4" ht="15">
      <c r="A11" s="49" t="s">
        <v>57</v>
      </c>
      <c r="B11" s="63"/>
      <c r="C11" s="63"/>
      <c r="D11" s="63">
        <v>10000</v>
      </c>
    </row>
    <row r="12" spans="1:4" ht="15">
      <c r="A12" s="49" t="s">
        <v>59</v>
      </c>
      <c r="B12" s="67">
        <v>0.4</v>
      </c>
      <c r="C12" s="63">
        <f>B2*B12</f>
        <v>250000</v>
      </c>
      <c r="D12" s="63"/>
    </row>
    <row r="13" spans="1:4" ht="15">
      <c r="A13" s="49" t="s">
        <v>61</v>
      </c>
      <c r="B13" s="67">
        <v>0.55</v>
      </c>
      <c r="C13" s="63"/>
      <c r="D13" s="63">
        <f>D9*B13</f>
        <v>19250</v>
      </c>
    </row>
    <row r="14" spans="1:4" ht="15">
      <c r="A14" s="49" t="s">
        <v>62</v>
      </c>
      <c r="B14" s="67">
        <v>0.55</v>
      </c>
      <c r="C14" s="63">
        <f>C10*B14</f>
        <v>5500</v>
      </c>
      <c r="D14" s="63"/>
    </row>
    <row r="15" spans="1:4" ht="15">
      <c r="A15" s="49" t="s">
        <v>58</v>
      </c>
      <c r="B15" s="63"/>
      <c r="C15" s="63"/>
      <c r="D15" s="63">
        <v>1000</v>
      </c>
    </row>
    <row r="16" spans="1:4" ht="15">
      <c r="A16" s="68" t="s">
        <v>60</v>
      </c>
      <c r="B16" s="63"/>
      <c r="C16" s="63"/>
      <c r="D16" s="63">
        <v>10000</v>
      </c>
    </row>
    <row r="17" spans="1:4" ht="15">
      <c r="A17" s="49" t="s">
        <v>64</v>
      </c>
      <c r="B17" s="63"/>
      <c r="C17" s="63"/>
      <c r="D17" s="63">
        <v>2000</v>
      </c>
    </row>
    <row r="18" spans="1:4" ht="15">
      <c r="A18" s="49" t="s">
        <v>65</v>
      </c>
      <c r="B18" s="63"/>
      <c r="C18" s="63"/>
      <c r="D18" s="63">
        <v>5000</v>
      </c>
    </row>
    <row r="19" spans="2:4" ht="15">
      <c r="B19" s="63"/>
      <c r="C19" s="63"/>
      <c r="D19" s="63"/>
    </row>
    <row r="20" spans="1:4" ht="15.75">
      <c r="A20" s="49" t="s">
        <v>36</v>
      </c>
      <c r="B20" s="71"/>
      <c r="C20" s="71">
        <f>SUM(C6:C19)</f>
        <v>265500</v>
      </c>
      <c r="D20" s="71">
        <f>SUM(D6:D19)</f>
        <v>120250</v>
      </c>
    </row>
    <row r="22" spans="1:3" ht="15.75">
      <c r="A22" s="72" t="s">
        <v>68</v>
      </c>
      <c r="B22" s="73"/>
      <c r="C22" s="74"/>
    </row>
    <row r="23" spans="1:5" ht="15.75">
      <c r="A23" s="49"/>
      <c r="B23" s="85" t="s">
        <v>71</v>
      </c>
      <c r="C23" s="85" t="s">
        <v>72</v>
      </c>
      <c r="D23" s="76" t="s">
        <v>73</v>
      </c>
      <c r="E23" s="75">
        <v>360</v>
      </c>
    </row>
    <row r="24" spans="1:4" ht="15.75" thickBot="1">
      <c r="A24" s="49" t="s">
        <v>2</v>
      </c>
      <c r="B24" s="87">
        <f>B2</f>
        <v>625000</v>
      </c>
      <c r="C24" s="84">
        <f>B24/$B$24*100</f>
        <v>100</v>
      </c>
      <c r="D24" s="98"/>
    </row>
    <row r="25" spans="1:6" ht="16.5" thickBot="1">
      <c r="A25" s="49" t="s">
        <v>78</v>
      </c>
      <c r="B25" s="87">
        <f>C20</f>
        <v>265500</v>
      </c>
      <c r="C25" s="84">
        <f>B25/$B$24*100</f>
        <v>42.480000000000004</v>
      </c>
      <c r="D25" s="76" t="s">
        <v>75</v>
      </c>
      <c r="E25" s="97">
        <f>B24*B27/B26</f>
        <v>209057.719054242</v>
      </c>
      <c r="F25" s="88" t="s">
        <v>74</v>
      </c>
    </row>
    <row r="26" spans="1:4" ht="15.75" thickBot="1">
      <c r="A26" s="49" t="s">
        <v>14</v>
      </c>
      <c r="B26" s="87">
        <f>B24-B25</f>
        <v>359500</v>
      </c>
      <c r="C26" s="84">
        <f>B26/$B$24*100</f>
        <v>57.52</v>
      </c>
      <c r="D26" s="76"/>
    </row>
    <row r="27" spans="1:6" ht="15.75">
      <c r="A27" s="49" t="s">
        <v>15</v>
      </c>
      <c r="B27" s="87">
        <f>D20</f>
        <v>120250</v>
      </c>
      <c r="C27" s="84">
        <f>B27/$B$24*100</f>
        <v>19.24</v>
      </c>
      <c r="D27" s="76" t="s">
        <v>77</v>
      </c>
      <c r="E27" s="93">
        <f>E25/B24*$E$23</f>
        <v>120.41724617524339</v>
      </c>
      <c r="F27" s="94" t="s">
        <v>76</v>
      </c>
    </row>
    <row r="28" spans="1:6" ht="16.5" thickBot="1">
      <c r="A28" s="49" t="s">
        <v>79</v>
      </c>
      <c r="B28" s="87">
        <f>B26-B27</f>
        <v>239250</v>
      </c>
      <c r="C28" s="84">
        <f>B28/$B$24*100</f>
        <v>38.279999999999994</v>
      </c>
      <c r="E28" s="95">
        <f>E27/30</f>
        <v>4.013908205841447</v>
      </c>
      <c r="F28" s="96" t="s">
        <v>12</v>
      </c>
    </row>
    <row r="29" ht="15">
      <c r="B29" s="59"/>
    </row>
    <row r="30" ht="15">
      <c r="B30" s="59"/>
    </row>
    <row r="31" spans="1:4" ht="15">
      <c r="A31" s="78" t="s">
        <v>13</v>
      </c>
      <c r="B31" s="79"/>
      <c r="C31" s="79"/>
      <c r="D31" s="79"/>
    </row>
    <row r="33" spans="1:4" ht="15">
      <c r="A33" s="49" t="s">
        <v>2</v>
      </c>
      <c r="B33" s="75">
        <v>0</v>
      </c>
      <c r="C33" s="75">
        <v>200000</v>
      </c>
      <c r="D33" s="75">
        <v>400000</v>
      </c>
    </row>
    <row r="34" spans="1:4" ht="15">
      <c r="A34" s="49" t="s">
        <v>14</v>
      </c>
      <c r="B34" s="75">
        <f>B33*$C$26/100</f>
        <v>0</v>
      </c>
      <c r="C34" s="75">
        <f>C33*$C$26/100</f>
        <v>115040</v>
      </c>
      <c r="D34" s="75">
        <f>D33*$C$26/100</f>
        <v>230080</v>
      </c>
    </row>
    <row r="35" spans="1:4" ht="15">
      <c r="A35" s="49" t="s">
        <v>15</v>
      </c>
      <c r="B35" s="75">
        <f>$B$27</f>
        <v>120250</v>
      </c>
      <c r="C35" s="75">
        <f>$B$27</f>
        <v>120250</v>
      </c>
      <c r="D35" s="75">
        <f>$B$27</f>
        <v>120250</v>
      </c>
    </row>
    <row r="36" ht="15.75">
      <c r="D36" s="77"/>
    </row>
  </sheetData>
  <printOptions/>
  <pageMargins left="0.75" right="0.75" top="1" bottom="1" header="0.4921259845" footer="0.4921259845"/>
  <pageSetup horizontalDpi="300" verticalDpi="300" orientation="portrait" paperSize="9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77"/>
  <sheetViews>
    <sheetView zoomScale="75" zoomScaleNormal="75" workbookViewId="0" topLeftCell="A43">
      <selection activeCell="E5" sqref="E5"/>
    </sheetView>
  </sheetViews>
  <sheetFormatPr defaultColWidth="11.421875" defaultRowHeight="12.75"/>
  <cols>
    <col min="1" max="1" width="33.28125" style="12" customWidth="1"/>
    <col min="2" max="2" width="20.7109375" style="12" customWidth="1"/>
    <col min="3" max="3" width="21.140625" style="12" customWidth="1"/>
    <col min="4" max="4" width="20.421875" style="12" customWidth="1"/>
    <col min="5" max="5" width="20.57421875" style="12" customWidth="1"/>
    <col min="6" max="6" width="16.57421875" style="33" customWidth="1"/>
    <col min="7" max="16384" width="11.421875" style="12" customWidth="1"/>
  </cols>
  <sheetData>
    <row r="2" spans="1:6" ht="31.5">
      <c r="A2" s="53" t="s">
        <v>41</v>
      </c>
      <c r="B2" s="61">
        <v>20</v>
      </c>
      <c r="C2" s="54" t="s">
        <v>45</v>
      </c>
      <c r="D2" s="60">
        <v>5500</v>
      </c>
      <c r="E2" s="55" t="s">
        <v>46</v>
      </c>
      <c r="F2" s="62">
        <f>B2*D2</f>
        <v>110000</v>
      </c>
    </row>
    <row r="4" spans="2:6" s="47" customFormat="1" ht="30">
      <c r="B4" s="48" t="s">
        <v>34</v>
      </c>
      <c r="C4" s="48" t="s">
        <v>35</v>
      </c>
      <c r="D4" s="48" t="s">
        <v>37</v>
      </c>
      <c r="E4" s="48" t="s">
        <v>38</v>
      </c>
      <c r="F4" s="58"/>
    </row>
    <row r="5" spans="1:6" ht="15.75" customHeight="1">
      <c r="A5" s="49" t="s">
        <v>48</v>
      </c>
      <c r="B5" s="63"/>
      <c r="C5" s="63">
        <f>B5*$B$2</f>
        <v>0</v>
      </c>
      <c r="D5" s="63">
        <v>5000</v>
      </c>
      <c r="E5" s="64">
        <f>D5/$B$2</f>
        <v>250</v>
      </c>
      <c r="F5" s="59"/>
    </row>
    <row r="6" spans="1:6" ht="15">
      <c r="A6" s="49" t="s">
        <v>49</v>
      </c>
      <c r="B6" s="63">
        <v>3500</v>
      </c>
      <c r="C6" s="63">
        <f aca="true" t="shared" si="0" ref="C6:C17">B6*$B$2</f>
        <v>70000</v>
      </c>
      <c r="D6" s="63"/>
      <c r="E6" s="64">
        <f aca="true" t="shared" si="1" ref="E6:E17">D6/$B$2</f>
        <v>0</v>
      </c>
      <c r="F6" s="59"/>
    </row>
    <row r="7" spans="1:6" ht="15">
      <c r="A7" s="49" t="s">
        <v>50</v>
      </c>
      <c r="B7" s="63"/>
      <c r="C7" s="63">
        <f t="shared" si="0"/>
        <v>0</v>
      </c>
      <c r="D7" s="63">
        <v>5000</v>
      </c>
      <c r="E7" s="64">
        <f t="shared" si="1"/>
        <v>250</v>
      </c>
      <c r="F7" s="59"/>
    </row>
    <row r="8" spans="1:6" ht="15">
      <c r="A8" s="49" t="s">
        <v>51</v>
      </c>
      <c r="B8" s="63"/>
      <c r="C8" s="63">
        <f t="shared" si="0"/>
        <v>0</v>
      </c>
      <c r="D8" s="63">
        <v>2000</v>
      </c>
      <c r="E8" s="64">
        <f t="shared" si="1"/>
        <v>100</v>
      </c>
      <c r="F8" s="59"/>
    </row>
    <row r="9" spans="1:6" ht="15">
      <c r="A9" s="49" t="s">
        <v>52</v>
      </c>
      <c r="B9" s="63">
        <v>200</v>
      </c>
      <c r="C9" s="63">
        <f t="shared" si="0"/>
        <v>4000</v>
      </c>
      <c r="D9" s="63"/>
      <c r="E9" s="64">
        <f t="shared" si="1"/>
        <v>0</v>
      </c>
      <c r="F9" s="59"/>
    </row>
    <row r="10" spans="1:6" ht="15">
      <c r="A10" s="49" t="s">
        <v>53</v>
      </c>
      <c r="B10" s="63">
        <f>D2*0.05</f>
        <v>275</v>
      </c>
      <c r="C10" s="63">
        <f t="shared" si="0"/>
        <v>5500</v>
      </c>
      <c r="D10" s="63"/>
      <c r="E10" s="64">
        <f t="shared" si="1"/>
        <v>0</v>
      </c>
      <c r="F10" s="59"/>
    </row>
    <row r="11" spans="1:6" ht="15">
      <c r="A11" s="49" t="s">
        <v>30</v>
      </c>
      <c r="B11" s="63"/>
      <c r="C11" s="63">
        <f t="shared" si="0"/>
        <v>0</v>
      </c>
      <c r="D11" s="63"/>
      <c r="E11" s="64">
        <f t="shared" si="1"/>
        <v>0</v>
      </c>
      <c r="F11" s="59"/>
    </row>
    <row r="12" spans="1:6" ht="15">
      <c r="A12" s="49" t="s">
        <v>31</v>
      </c>
      <c r="B12" s="63"/>
      <c r="C12" s="63">
        <f t="shared" si="0"/>
        <v>0</v>
      </c>
      <c r="D12" s="63"/>
      <c r="E12" s="64">
        <f t="shared" si="1"/>
        <v>0</v>
      </c>
      <c r="F12" s="59"/>
    </row>
    <row r="13" spans="1:6" ht="15">
      <c r="A13" s="49" t="s">
        <v>32</v>
      </c>
      <c r="B13" s="63"/>
      <c r="C13" s="63">
        <f t="shared" si="0"/>
        <v>0</v>
      </c>
      <c r="D13" s="63"/>
      <c r="E13" s="64">
        <f t="shared" si="1"/>
        <v>0</v>
      </c>
      <c r="F13" s="59"/>
    </row>
    <row r="14" spans="1:6" ht="15">
      <c r="A14" s="49" t="s">
        <v>33</v>
      </c>
      <c r="B14" s="63"/>
      <c r="C14" s="63">
        <f t="shared" si="0"/>
        <v>0</v>
      </c>
      <c r="D14" s="63"/>
      <c r="E14" s="64">
        <f t="shared" si="1"/>
        <v>0</v>
      </c>
      <c r="F14" s="59"/>
    </row>
    <row r="15" spans="1:6" ht="15">
      <c r="A15" s="49" t="s">
        <v>42</v>
      </c>
      <c r="B15" s="63"/>
      <c r="C15" s="63">
        <f t="shared" si="0"/>
        <v>0</v>
      </c>
      <c r="D15" s="63"/>
      <c r="E15" s="64">
        <f t="shared" si="1"/>
        <v>0</v>
      </c>
      <c r="F15" s="59"/>
    </row>
    <row r="16" spans="1:6" ht="15">
      <c r="A16" s="49" t="s">
        <v>43</v>
      </c>
      <c r="B16" s="63"/>
      <c r="C16" s="63">
        <f t="shared" si="0"/>
        <v>0</v>
      </c>
      <c r="D16" s="63"/>
      <c r="E16" s="64">
        <f t="shared" si="1"/>
        <v>0</v>
      </c>
      <c r="F16" s="59"/>
    </row>
    <row r="17" spans="1:6" ht="15">
      <c r="A17" s="49" t="s">
        <v>44</v>
      </c>
      <c r="B17" s="63"/>
      <c r="C17" s="63">
        <f t="shared" si="0"/>
        <v>0</v>
      </c>
      <c r="D17" s="63"/>
      <c r="E17" s="64">
        <f t="shared" si="1"/>
        <v>0</v>
      </c>
      <c r="F17" s="59"/>
    </row>
    <row r="18" spans="1:6" ht="15">
      <c r="A18" s="12" t="s">
        <v>47</v>
      </c>
      <c r="B18" s="63"/>
      <c r="C18" s="63"/>
      <c r="D18" s="63"/>
      <c r="E18" s="64"/>
      <c r="F18" s="59"/>
    </row>
    <row r="19" spans="1:5" ht="15.75">
      <c r="A19" s="14" t="s">
        <v>36</v>
      </c>
      <c r="B19" s="65">
        <f>SUM(B5:B18)</f>
        <v>3975</v>
      </c>
      <c r="C19" s="65">
        <f>SUM(C5:C18)</f>
        <v>79500</v>
      </c>
      <c r="D19" s="65">
        <f>SUM(D5:D18)</f>
        <v>12000</v>
      </c>
      <c r="E19" s="65">
        <f>SUM(E5:E18)</f>
        <v>600</v>
      </c>
    </row>
    <row r="21" spans="1:3" ht="15.75">
      <c r="A21" s="50" t="s">
        <v>39</v>
      </c>
      <c r="B21" s="51"/>
      <c r="C21" s="52"/>
    </row>
    <row r="22" spans="1:3" ht="15">
      <c r="A22" s="14"/>
      <c r="B22" s="15" t="s">
        <v>0</v>
      </c>
      <c r="C22" s="15" t="s">
        <v>1</v>
      </c>
    </row>
    <row r="23" spans="1:5" ht="15">
      <c r="A23" s="14" t="s">
        <v>2</v>
      </c>
      <c r="B23" s="66">
        <f>F2</f>
        <v>110000</v>
      </c>
      <c r="C23" s="66">
        <f>B23/$B$23*100</f>
        <v>100</v>
      </c>
      <c r="D23" s="31"/>
      <c r="E23" s="32"/>
    </row>
    <row r="24" spans="1:4" ht="15">
      <c r="A24" s="14" t="s">
        <v>3</v>
      </c>
      <c r="B24" s="66">
        <f>C19</f>
        <v>79500</v>
      </c>
      <c r="C24" s="66">
        <f>B24/$B$23*100</f>
        <v>72.27272727272728</v>
      </c>
      <c r="D24" s="31" t="s">
        <v>4</v>
      </c>
    </row>
    <row r="25" spans="1:3" ht="15">
      <c r="A25" s="14" t="s">
        <v>5</v>
      </c>
      <c r="B25" s="66">
        <f>B23-B24</f>
        <v>30500</v>
      </c>
      <c r="C25" s="66">
        <f>B25/$B$23*100</f>
        <v>27.727272727272727</v>
      </c>
    </row>
    <row r="26" spans="1:3" ht="15">
      <c r="A26" s="14" t="s">
        <v>6</v>
      </c>
      <c r="B26" s="66">
        <v>20000</v>
      </c>
      <c r="C26" s="66">
        <f>B26/$B$23*100</f>
        <v>18.181818181818183</v>
      </c>
    </row>
    <row r="27" spans="1:3" ht="15">
      <c r="A27" s="14" t="s">
        <v>7</v>
      </c>
      <c r="B27" s="66">
        <f>B25-B26</f>
        <v>10500</v>
      </c>
      <c r="C27" s="66">
        <f>B27/$B$23*100</f>
        <v>9.545454545454547</v>
      </c>
    </row>
    <row r="28" ht="15">
      <c r="B28" s="33"/>
    </row>
    <row r="29" ht="15">
      <c r="B29" s="33"/>
    </row>
    <row r="30" spans="1:2" ht="15">
      <c r="A30" s="12" t="s">
        <v>40</v>
      </c>
      <c r="B30" s="14">
        <v>30</v>
      </c>
    </row>
    <row r="31" ht="15">
      <c r="B31" s="34"/>
    </row>
    <row r="32" ht="15.75" thickBot="1"/>
    <row r="33" spans="1:3" ht="16.5" thickBot="1">
      <c r="A33" s="12" t="s">
        <v>27</v>
      </c>
      <c r="B33" s="35">
        <f>B23*B26/B25</f>
        <v>72131.14754098361</v>
      </c>
      <c r="C33" s="36" t="s">
        <v>9</v>
      </c>
    </row>
    <row r="35" ht="15.75">
      <c r="D35" s="37"/>
    </row>
    <row r="37" ht="15.75" thickBot="1"/>
    <row r="38" spans="1:5" ht="16.5" thickBot="1">
      <c r="A38" s="12" t="s">
        <v>26</v>
      </c>
      <c r="B38" s="38">
        <f>B33/B23*$B$30</f>
        <v>19.672131147540984</v>
      </c>
      <c r="C38" s="39" t="s">
        <v>11</v>
      </c>
      <c r="D38" s="40">
        <f>B38/30</f>
        <v>0.6557377049180328</v>
      </c>
      <c r="E38" s="56" t="s">
        <v>12</v>
      </c>
    </row>
    <row r="43" spans="1:5" ht="15">
      <c r="A43" s="41" t="s">
        <v>13</v>
      </c>
      <c r="B43" s="42"/>
      <c r="C43" s="42"/>
      <c r="D43" s="42"/>
      <c r="E43" s="42"/>
    </row>
    <row r="45" spans="1:5" ht="15">
      <c r="A45" s="14" t="s">
        <v>2</v>
      </c>
      <c r="B45" s="15">
        <v>0</v>
      </c>
      <c r="C45" s="15">
        <v>50000</v>
      </c>
      <c r="D45" s="15">
        <v>80000</v>
      </c>
      <c r="E45" s="57">
        <v>125000</v>
      </c>
    </row>
    <row r="46" spans="1:5" ht="15">
      <c r="A46" s="14" t="s">
        <v>14</v>
      </c>
      <c r="B46" s="15">
        <f>B45*$C$25/100</f>
        <v>0</v>
      </c>
      <c r="C46" s="15">
        <f>C45*$C$25/100</f>
        <v>13863.636363636362</v>
      </c>
      <c r="D46" s="15">
        <f>D45*$C$25/100</f>
        <v>22181.818181818184</v>
      </c>
      <c r="E46" s="57">
        <f>E45*$C$25/100</f>
        <v>34659.09090909091</v>
      </c>
    </row>
    <row r="47" spans="1:5" ht="15">
      <c r="A47" s="14" t="s">
        <v>15</v>
      </c>
      <c r="B47" s="15">
        <f>$B$26</f>
        <v>20000</v>
      </c>
      <c r="C47" s="15">
        <f>$B$26</f>
        <v>20000</v>
      </c>
      <c r="D47" s="15">
        <f>$B$26</f>
        <v>20000</v>
      </c>
      <c r="E47" s="57">
        <f>$B$26</f>
        <v>20000</v>
      </c>
    </row>
    <row r="64" ht="15.75" thickBot="1"/>
    <row r="65" spans="1:5" ht="15.75">
      <c r="A65" s="43" t="s">
        <v>16</v>
      </c>
      <c r="B65" s="44"/>
      <c r="C65" s="44"/>
      <c r="D65" s="44"/>
      <c r="E65" s="44"/>
    </row>
    <row r="66" spans="1:5" ht="15">
      <c r="A66" s="22"/>
      <c r="B66" s="33"/>
      <c r="C66" s="33"/>
      <c r="D66" s="33"/>
      <c r="E66" s="33"/>
    </row>
    <row r="67" spans="1:5" ht="15">
      <c r="A67" s="22" t="s">
        <v>17</v>
      </c>
      <c r="B67" s="33"/>
      <c r="C67" s="33"/>
      <c r="D67" s="33"/>
      <c r="E67" s="33"/>
    </row>
    <row r="68" spans="1:5" ht="15">
      <c r="A68" s="22" t="s">
        <v>28</v>
      </c>
      <c r="B68" s="33"/>
      <c r="C68" s="33"/>
      <c r="D68" s="33"/>
      <c r="E68" s="33"/>
    </row>
    <row r="69" spans="1:5" ht="15">
      <c r="A69" s="22" t="s">
        <v>19</v>
      </c>
      <c r="B69" s="33"/>
      <c r="C69" s="33"/>
      <c r="D69" s="33"/>
      <c r="E69" s="33"/>
    </row>
    <row r="70" spans="1:5" ht="15">
      <c r="A70" s="22" t="s">
        <v>20</v>
      </c>
      <c r="B70" s="33"/>
      <c r="C70" s="33"/>
      <c r="D70" s="33"/>
      <c r="E70" s="33"/>
    </row>
    <row r="71" spans="1:5" ht="15">
      <c r="A71" s="22" t="s">
        <v>21</v>
      </c>
      <c r="B71" s="33"/>
      <c r="C71" s="33"/>
      <c r="D71" s="33"/>
      <c r="E71" s="33"/>
    </row>
    <row r="72" spans="1:5" ht="15">
      <c r="A72" s="22" t="s">
        <v>29</v>
      </c>
      <c r="B72" s="33"/>
      <c r="C72" s="33"/>
      <c r="D72" s="33"/>
      <c r="E72" s="33"/>
    </row>
    <row r="73" spans="1:5" ht="15.75" thickBot="1">
      <c r="A73" s="45"/>
      <c r="B73" s="46"/>
      <c r="C73" s="46"/>
      <c r="D73" s="46"/>
      <c r="E73" s="46"/>
    </row>
    <row r="75" ht="15">
      <c r="A75" s="26" t="s">
        <v>23</v>
      </c>
    </row>
    <row r="76" ht="15">
      <c r="A76" s="12" t="s">
        <v>24</v>
      </c>
    </row>
    <row r="77" ht="15">
      <c r="A77" s="12" t="s">
        <v>25</v>
      </c>
    </row>
  </sheetData>
  <printOptions/>
  <pageMargins left="0.75" right="0.75" top="1" bottom="1" header="0.4921259845" footer="0.4921259845"/>
  <pageSetup horizontalDpi="300" verticalDpi="300" orientation="portrait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</dc:creator>
  <cp:keywords/>
  <dc:description/>
  <cp:lastModifiedBy>Pascal</cp:lastModifiedBy>
  <dcterms:created xsi:type="dcterms:W3CDTF">2002-11-09T21:12:50Z</dcterms:created>
  <dcterms:modified xsi:type="dcterms:W3CDTF">2005-02-16T13:43:01Z</dcterms:modified>
  <cp:category/>
  <cp:version/>
  <cp:contentType/>
  <cp:contentStatus/>
</cp:coreProperties>
</file>